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2018\III Trimestre 2018\Ajuste Matrices\"/>
    </mc:Choice>
  </mc:AlternateContent>
  <bookViews>
    <workbookView xWindow="30" yWindow="5580" windowWidth="19200" windowHeight="6810"/>
  </bookViews>
  <sheets>
    <sheet name="L" sheetId="1" r:id="rId1"/>
    <sheet name="BD_Servicios" sheetId="5" state="hidden" r:id="rId2"/>
    <sheet name="L_conversión" sheetId="6" state="hidden" r:id="rId3"/>
  </sheets>
  <definedNames>
    <definedName name="_xlnm._FilterDatabase" localSheetId="1" hidden="1">BD_Servicios!$A$1:$J$323</definedName>
    <definedName name="_xlnm._FilterDatabase" localSheetId="0" hidden="1">L!$A$1:$BE$4</definedName>
    <definedName name="_xlnm.Print_Area" localSheetId="2">L_conversión!$A$1:$D$152</definedName>
    <definedName name="Codigo">BD_Servicios!$A$2:$H$343</definedName>
    <definedName name="Dias_licencia_tipo_8_H">L_conversión!$E$3:$E$8</definedName>
    <definedName name="Dias_Licencia_Tipo_8_M">L_conversión!$D$3:$D$15</definedName>
    <definedName name="Mes_Inicio_Termino">L_conversión!$C$115:$D$125</definedName>
    <definedName name="Tabla_01_Mes">L_conversión!$B$115:$B$125</definedName>
    <definedName name="Tabla_04_Estado_Resolucion">L_conversión!$B$151:$B$155</definedName>
    <definedName name="Tabla_04_Sist.Rem">L_conversión!$B$4:$B$17</definedName>
    <definedName name="Tabla_06_10_40_60_70_EUS">L_conversión!$B$23:$B$29</definedName>
    <definedName name="Tabla_06_11_12_15076_19664">L_conversión!$B$31</definedName>
    <definedName name="Tabla_06_20_Fiscalizadores">L_conversión!$B$41:$B$48</definedName>
    <definedName name="Tabla_06_30_Poder_Judicial">L_conversión!$B$50:$B$52</definedName>
    <definedName name="Tabla_06_50_Ministerio_Publico">L_conversión!$B$54:$B$60</definedName>
    <definedName name="Tabla_06_80_Codigo_del_Trabajo">L_conversión!$B$62:$B$74</definedName>
    <definedName name="Tabla_06_90_Personal_Fuera_de_Dotacion">L_conversión!$B$76:$B$83</definedName>
    <definedName name="Tabla_06_DFL29_61_Experimentales">L_conversión!$B$33:$B$39</definedName>
    <definedName name="Tabla_07_Personal_de_la_Dotacion">L_conversión!$B$96:$B$100</definedName>
    <definedName name="Tabla_07_Personal_Fuera_de_Dotacion">L_conversión!$B$102:$B$110</definedName>
    <definedName name="Tabla_18_Tipos_licencias">L_conversión!$B$133:$B$146</definedName>
    <definedName name="Tabla_27_Matriz_Base">L_conversión!$B$160:$B$165</definedName>
    <definedName name="Tabla_33_estado_recuperacion">L_conversión!$B$187:$B$190</definedName>
    <definedName name="Tabla_Personal">L_conversión!$B$167:$B$180</definedName>
  </definedNames>
  <calcPr calcId="162913"/>
</workbook>
</file>

<file path=xl/calcChain.xml><?xml version="1.0" encoding="utf-8"?>
<calcChain xmlns="http://schemas.openxmlformats.org/spreadsheetml/2006/main">
  <c r="AR11" i="1" l="1"/>
  <c r="AR10" i="1"/>
  <c r="AR9" i="1"/>
  <c r="AR8" i="1"/>
  <c r="AR7" i="1"/>
  <c r="AR6" i="1"/>
  <c r="AR5" i="1"/>
  <c r="AR4" i="1"/>
  <c r="AR3" i="1"/>
  <c r="AR2" i="1"/>
  <c r="BD11" i="1"/>
  <c r="BD10" i="1"/>
  <c r="BD8" i="1"/>
  <c r="BD7" i="1"/>
  <c r="BD6" i="1"/>
  <c r="BD5" i="1"/>
  <c r="BD4" i="1"/>
  <c r="BD3" i="1"/>
  <c r="BD2" i="1"/>
  <c r="BD9" i="1"/>
  <c r="BC11" i="1"/>
  <c r="BC10" i="1"/>
  <c r="BC9" i="1"/>
  <c r="BC8" i="1"/>
  <c r="BC7" i="1"/>
  <c r="BC6" i="1"/>
  <c r="BC5" i="1"/>
  <c r="BC4" i="1"/>
  <c r="BC3" i="1"/>
  <c r="BC2" i="1"/>
  <c r="BB11" i="1"/>
  <c r="BB10" i="1"/>
  <c r="BB9" i="1"/>
  <c r="BB8" i="1"/>
  <c r="BB7" i="1"/>
  <c r="BB6" i="1"/>
  <c r="BB5" i="1"/>
  <c r="BB4" i="1"/>
  <c r="BB3" i="1"/>
  <c r="BA11" i="1"/>
  <c r="BA10" i="1"/>
  <c r="BA8" i="1"/>
  <c r="BA7" i="1"/>
  <c r="BA6" i="1"/>
  <c r="BA5" i="1"/>
  <c r="BA4" i="1"/>
  <c r="BA3" i="1"/>
  <c r="BA2" i="1"/>
  <c r="BA9" i="1"/>
  <c r="BB2" i="1"/>
  <c r="AZ11" i="1"/>
  <c r="AZ10" i="1"/>
  <c r="AZ9" i="1"/>
  <c r="AZ7" i="1"/>
  <c r="AZ6" i="1"/>
  <c r="AZ5" i="1"/>
  <c r="AZ4" i="1"/>
  <c r="AZ3" i="1"/>
  <c r="AZ2" i="1"/>
  <c r="AZ8" i="1"/>
  <c r="AY11" i="1"/>
  <c r="AX11" i="1"/>
  <c r="AW11" i="1"/>
  <c r="AV11" i="1"/>
  <c r="AU11" i="1"/>
  <c r="AT11" i="1"/>
  <c r="AS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D11" i="1"/>
  <c r="AC11" i="1"/>
  <c r="AY10" i="1"/>
  <c r="AX10" i="1"/>
  <c r="AW10" i="1"/>
  <c r="AV10" i="1"/>
  <c r="AU10" i="1"/>
  <c r="AT10" i="1"/>
  <c r="AS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D10" i="1"/>
  <c r="AC10" i="1"/>
  <c r="AY9" i="1"/>
  <c r="AX9" i="1"/>
  <c r="AW9" i="1"/>
  <c r="AV9" i="1"/>
  <c r="AU9" i="1"/>
  <c r="AT9" i="1"/>
  <c r="AS9" i="1"/>
  <c r="AQ9" i="1"/>
  <c r="AP9" i="1"/>
  <c r="AO9" i="1"/>
  <c r="AN9" i="1"/>
  <c r="AM9" i="1"/>
  <c r="AL9" i="1"/>
  <c r="AK9" i="1"/>
  <c r="AJ9" i="1"/>
  <c r="AI9" i="1"/>
  <c r="AH9" i="1"/>
  <c r="AG9" i="1"/>
  <c r="AF9" i="1"/>
  <c r="AD9" i="1"/>
  <c r="AC9" i="1"/>
  <c r="AY8" i="1"/>
  <c r="AX8" i="1"/>
  <c r="AW8" i="1"/>
  <c r="AV8" i="1"/>
  <c r="AU8" i="1"/>
  <c r="AT8" i="1"/>
  <c r="AS8" i="1"/>
  <c r="AQ8" i="1"/>
  <c r="AP8" i="1"/>
  <c r="AO8" i="1"/>
  <c r="AN8" i="1"/>
  <c r="AM8" i="1"/>
  <c r="AL8" i="1"/>
  <c r="AK8" i="1"/>
  <c r="AJ8" i="1"/>
  <c r="AI8" i="1"/>
  <c r="AH8" i="1"/>
  <c r="AG8" i="1"/>
  <c r="AF8" i="1"/>
  <c r="AD8" i="1"/>
  <c r="AC8" i="1"/>
  <c r="AY7" i="1"/>
  <c r="AX7" i="1"/>
  <c r="AW7" i="1"/>
  <c r="AV7" i="1"/>
  <c r="AU7" i="1"/>
  <c r="AT7" i="1"/>
  <c r="AS7" i="1"/>
  <c r="AQ7" i="1"/>
  <c r="AP7" i="1"/>
  <c r="AO7" i="1"/>
  <c r="AN7" i="1"/>
  <c r="AM7" i="1"/>
  <c r="AL7" i="1"/>
  <c r="AK7" i="1"/>
  <c r="AJ7" i="1"/>
  <c r="AI7" i="1"/>
  <c r="AH7" i="1"/>
  <c r="AG7" i="1"/>
  <c r="AF7" i="1"/>
  <c r="AD7" i="1"/>
  <c r="AC7" i="1"/>
  <c r="AY6" i="1"/>
  <c r="AX6" i="1"/>
  <c r="AW6" i="1"/>
  <c r="AV6" i="1"/>
  <c r="AU6" i="1"/>
  <c r="AT6" i="1"/>
  <c r="AS6" i="1"/>
  <c r="AQ6" i="1"/>
  <c r="AP6" i="1"/>
  <c r="AO6" i="1"/>
  <c r="AN6" i="1"/>
  <c r="AM6" i="1"/>
  <c r="AL6" i="1"/>
  <c r="AK6" i="1"/>
  <c r="AJ6" i="1"/>
  <c r="AI6" i="1"/>
  <c r="AH6" i="1"/>
  <c r="AG6" i="1"/>
  <c r="AF6" i="1"/>
  <c r="AD6" i="1"/>
  <c r="AC6" i="1"/>
  <c r="AY5" i="1"/>
  <c r="AX5" i="1"/>
  <c r="AW5" i="1"/>
  <c r="AV5" i="1"/>
  <c r="AU5" i="1"/>
  <c r="AT5" i="1"/>
  <c r="AS5" i="1"/>
  <c r="AQ5" i="1"/>
  <c r="AP5" i="1"/>
  <c r="AO5" i="1"/>
  <c r="AN5" i="1"/>
  <c r="AM5" i="1"/>
  <c r="AL5" i="1"/>
  <c r="AK5" i="1"/>
  <c r="AJ5" i="1"/>
  <c r="AI5" i="1"/>
  <c r="AH5" i="1"/>
  <c r="AG5" i="1"/>
  <c r="AF5" i="1"/>
  <c r="AD5" i="1"/>
  <c r="AC5" i="1"/>
  <c r="AY4" i="1"/>
  <c r="AX4" i="1"/>
  <c r="AW4" i="1"/>
  <c r="AV4" i="1"/>
  <c r="AU4" i="1"/>
  <c r="AT4" i="1"/>
  <c r="AS4" i="1"/>
  <c r="AQ4" i="1"/>
  <c r="AP4" i="1"/>
  <c r="AO4" i="1"/>
  <c r="AN4" i="1"/>
  <c r="AM4" i="1"/>
  <c r="AL4" i="1"/>
  <c r="AK4" i="1"/>
  <c r="AJ4" i="1"/>
  <c r="AI4" i="1"/>
  <c r="AH4" i="1"/>
  <c r="AG4" i="1"/>
  <c r="AF4" i="1"/>
  <c r="AD4" i="1"/>
  <c r="AC4" i="1"/>
  <c r="AY3" i="1"/>
  <c r="AX3" i="1"/>
  <c r="AW3" i="1"/>
  <c r="AV3" i="1"/>
  <c r="AU3" i="1"/>
  <c r="AT3" i="1"/>
  <c r="AS3" i="1"/>
  <c r="AQ3" i="1"/>
  <c r="AP3" i="1"/>
  <c r="AO3" i="1"/>
  <c r="AN3" i="1"/>
  <c r="AM3" i="1"/>
  <c r="AL3" i="1"/>
  <c r="AK3" i="1"/>
  <c r="AJ3" i="1"/>
  <c r="AI3" i="1"/>
  <c r="AH3" i="1"/>
  <c r="AG3" i="1"/>
  <c r="AF3" i="1"/>
  <c r="AD3" i="1"/>
  <c r="AC3" i="1"/>
  <c r="AY2" i="1" l="1"/>
  <c r="AX2" i="1"/>
  <c r="AQ2" i="1" l="1"/>
  <c r="AM2" i="1" l="1"/>
  <c r="AP2" i="1" l="1"/>
  <c r="AN2" i="1"/>
  <c r="AK2" i="1"/>
  <c r="AS2" i="1" l="1"/>
  <c r="AU2" i="1"/>
  <c r="E175" i="5"/>
  <c r="E167" i="5"/>
  <c r="E166" i="5"/>
  <c r="E165" i="5"/>
  <c r="E164" i="5"/>
  <c r="E163" i="5"/>
  <c r="E162" i="5"/>
  <c r="E161" i="5"/>
  <c r="E160" i="5"/>
  <c r="E91" i="5"/>
  <c r="AJ2" i="1"/>
  <c r="D4" i="6"/>
  <c r="D5" i="6" l="1"/>
  <c r="AO2" i="1"/>
  <c r="AV2" i="1"/>
  <c r="AT2" i="1"/>
  <c r="D6" i="6" l="1"/>
  <c r="AL2" i="1"/>
  <c r="AD2" i="1"/>
  <c r="D7" i="6" l="1"/>
  <c r="D8" i="6" l="1"/>
  <c r="AW2" i="1"/>
  <c r="D9" i="6" l="1"/>
  <c r="AC2" i="1"/>
  <c r="AH2" i="1"/>
  <c r="AI2" i="1" s="1"/>
  <c r="AG2" i="1"/>
  <c r="D10" i="6" l="1"/>
  <c r="AF2" i="1"/>
  <c r="D11" i="6" l="1"/>
  <c r="D12" i="6" s="1"/>
  <c r="D13" i="6" s="1"/>
  <c r="D14" i="6" s="1"/>
  <c r="D15" i="6" s="1"/>
</calcChain>
</file>

<file path=xl/comments1.xml><?xml version="1.0" encoding="utf-8"?>
<comments xmlns="http://schemas.openxmlformats.org/spreadsheetml/2006/main">
  <authors>
    <author>rls</author>
  </authors>
  <commentList>
    <comment ref="AN1" authorId="0" shapeId="0">
      <text>
        <r>
          <rPr>
            <sz val="8"/>
            <color indexed="81"/>
            <rFont val="Tahoma"/>
            <family val="2"/>
          </rPr>
          <t xml:space="preserve">Verifica que la información ingresada corresponda a los códigos señalados en la Tabla N° 07.
Sólo si en el campo </t>
        </r>
        <r>
          <rPr>
            <b/>
            <sz val="8"/>
            <color indexed="81"/>
            <rFont val="Tahoma"/>
            <family val="2"/>
          </rPr>
          <t>SIST_REM se informa 61 ó 80</t>
        </r>
        <r>
          <rPr>
            <sz val="8"/>
            <color indexed="81"/>
            <rFont val="Tahoma"/>
            <family val="2"/>
          </rPr>
          <t>,  se debe informar “INDEF” o “PFIJO”.</t>
        </r>
      </text>
    </comment>
  </commentList>
</comments>
</file>

<file path=xl/sharedStrings.xml><?xml version="1.0" encoding="utf-8"?>
<sst xmlns="http://schemas.openxmlformats.org/spreadsheetml/2006/main" count="3556" uniqueCount="1319">
  <si>
    <t>TIPO_INFO</t>
  </si>
  <si>
    <t>ID_SERV</t>
  </si>
  <si>
    <t>RUN</t>
  </si>
  <si>
    <t>DV</t>
  </si>
  <si>
    <t>MES</t>
  </si>
  <si>
    <t>PRIMER_DIA</t>
  </si>
  <si>
    <t>N_DIAS</t>
  </si>
  <si>
    <t>TIPO_LM</t>
  </si>
  <si>
    <t>ESTADO_RES</t>
  </si>
  <si>
    <t>REEMPLAZO</t>
  </si>
  <si>
    <t>09</t>
  </si>
  <si>
    <t>N</t>
  </si>
  <si>
    <t>PENDIENTE</t>
  </si>
  <si>
    <t>06</t>
  </si>
  <si>
    <t>07</t>
  </si>
  <si>
    <t>08</t>
  </si>
  <si>
    <t>03</t>
  </si>
  <si>
    <t>04</t>
  </si>
  <si>
    <t>01</t>
  </si>
  <si>
    <t>S</t>
  </si>
  <si>
    <t>05</t>
  </si>
  <si>
    <t>02</t>
  </si>
  <si>
    <t>CORPORACION NACIONAL FORESTAL</t>
  </si>
  <si>
    <t>130601</t>
  </si>
  <si>
    <t>AUTORIZADO</t>
  </si>
  <si>
    <t>REDUCIDO</t>
  </si>
  <si>
    <t>COMISION NACIONAL DE RIEGO</t>
  </si>
  <si>
    <t>RECHAZADO</t>
  </si>
  <si>
    <t>INSTITUTO DE DESARROLLO AGROPECUARIO</t>
  </si>
  <si>
    <t>CONSEJO DE DEFENSA DEL ESTADO</t>
  </si>
  <si>
    <t>Pendiente</t>
  </si>
  <si>
    <t>080401</t>
  </si>
  <si>
    <t>SERVICIO NACIONAL DE ADUANAS</t>
  </si>
  <si>
    <t>080701</t>
  </si>
  <si>
    <t>081501</t>
  </si>
  <si>
    <t>080301</t>
  </si>
  <si>
    <t>SERVICIO DE IMPUESTOS INTERNOS</t>
  </si>
  <si>
    <t>080501</t>
  </si>
  <si>
    <t>SERVICIO DE TESORERIAS</t>
  </si>
  <si>
    <t>081101</t>
  </si>
  <si>
    <t>NO</t>
  </si>
  <si>
    <t>SUPERINTENDENCIA DE BANCOS E INSTITUCIONES FINANCIERAS</t>
  </si>
  <si>
    <t>DIRECCION NACIONAL DEL SERVICIO CIVIL</t>
  </si>
  <si>
    <t>UNIDAD DE ANALISIS FINANCIERO</t>
  </si>
  <si>
    <t>050501</t>
  </si>
  <si>
    <t>050502</t>
  </si>
  <si>
    <t>SECRETARIA Y ADMINISTRACION GENERAL</t>
  </si>
  <si>
    <t>AGENCIA NACIONAL DE INTELIGENCIA</t>
  </si>
  <si>
    <t>SERVICIO ELECTORAL</t>
  </si>
  <si>
    <t>OFICINA NACIONAL DE EMERGENCIA</t>
  </si>
  <si>
    <t>SUPERINTENDENCIA DE SERVICIOS SANITARIOS</t>
  </si>
  <si>
    <t>120208</t>
  </si>
  <si>
    <t>ADMINISTRACION SISTEMA CONCESIONES</t>
  </si>
  <si>
    <t>Autorizado</t>
  </si>
  <si>
    <t>Reducido</t>
  </si>
  <si>
    <t>Rechazado</t>
  </si>
  <si>
    <t>DIRECCION DE ARQUITECTURA</t>
  </si>
  <si>
    <t>DIRECCION DE OBRAS HIDRAULICAS</t>
  </si>
  <si>
    <t>DIRECCION GENERAL DE AGUAS</t>
  </si>
  <si>
    <t>SUBSECRETARIA DE VIVIENDA Y URBANISMO</t>
  </si>
  <si>
    <t>PARQUE METROPOLITANO</t>
  </si>
  <si>
    <t>SUBSECRETARIA DE AGRICULTURA</t>
  </si>
  <si>
    <t>130101</t>
  </si>
  <si>
    <t>081701</t>
  </si>
  <si>
    <t>SUPERINTENDENCIA DE CASINOS DE JUEGO</t>
  </si>
  <si>
    <t>DIRECCION DE OBRAS PORTUARIAS</t>
  </si>
  <si>
    <t>DIRECCION DE AEROPUERTOS</t>
  </si>
  <si>
    <t>DIRECCION DE PLANEAMIENTO</t>
  </si>
  <si>
    <t>AGUA POTABLE RURAL</t>
  </si>
  <si>
    <t>120501</t>
  </si>
  <si>
    <t>INSTITUTO NACIONAL DE HIDRAULICA</t>
  </si>
  <si>
    <t>DIRECCION DE VIALIDAD</t>
  </si>
  <si>
    <t>120201_1</t>
  </si>
  <si>
    <t>120101</t>
  </si>
  <si>
    <t>050701</t>
  </si>
  <si>
    <t>130201</t>
  </si>
  <si>
    <t>120201_3</t>
  </si>
  <si>
    <t>120201_2</t>
  </si>
  <si>
    <t>Fórmula
VALOR
DV</t>
  </si>
  <si>
    <t>Validar DV</t>
  </si>
  <si>
    <t>FECHA INICIO</t>
  </si>
  <si>
    <t>CODIGO</t>
  </si>
  <si>
    <t>MINISTERIO</t>
  </si>
  <si>
    <t>NOMBRE SERVICIO</t>
  </si>
  <si>
    <t>NOMBRE PROGRAMA</t>
  </si>
  <si>
    <t>010101</t>
  </si>
  <si>
    <t>PRESIDENCIA DE LA REPUBLICA</t>
  </si>
  <si>
    <t>020101</t>
  </si>
  <si>
    <t>CONGRESO NACIONAL</t>
  </si>
  <si>
    <t>SENADO</t>
  </si>
  <si>
    <t>020201</t>
  </si>
  <si>
    <t>CAMARA DE DIPUTADOS</t>
  </si>
  <si>
    <t>020301</t>
  </si>
  <si>
    <t>BIBLIOTECA DEL CONGRESO</t>
  </si>
  <si>
    <t>020401</t>
  </si>
  <si>
    <t>030101</t>
  </si>
  <si>
    <t>PODER JUDICIAL</t>
  </si>
  <si>
    <t>030301</t>
  </si>
  <si>
    <t>CORPORACION ADMINISTRATIVA DEL PODER JUDICIAL</t>
  </si>
  <si>
    <t>030401</t>
  </si>
  <si>
    <t>ACADEMIA JUDICIAL</t>
  </si>
  <si>
    <t>040101</t>
  </si>
  <si>
    <t>CONTRALORIA</t>
  </si>
  <si>
    <t>050201</t>
  </si>
  <si>
    <t>SERVICIO DE GOBIERNO INTERIOR</t>
  </si>
  <si>
    <t>050401</t>
  </si>
  <si>
    <t>050503</t>
  </si>
  <si>
    <t>056101</t>
  </si>
  <si>
    <t>056102</t>
  </si>
  <si>
    <t>056201</t>
  </si>
  <si>
    <t>056202</t>
  </si>
  <si>
    <t>056301</t>
  </si>
  <si>
    <t>056302</t>
  </si>
  <si>
    <t>056401</t>
  </si>
  <si>
    <t>056402</t>
  </si>
  <si>
    <t>056501</t>
  </si>
  <si>
    <t>056502</t>
  </si>
  <si>
    <t>056601</t>
  </si>
  <si>
    <t>056602</t>
  </si>
  <si>
    <t>056701</t>
  </si>
  <si>
    <t>056702</t>
  </si>
  <si>
    <t>056801</t>
  </si>
  <si>
    <t>056802</t>
  </si>
  <si>
    <t>056901</t>
  </si>
  <si>
    <t>056902</t>
  </si>
  <si>
    <t>057001</t>
  </si>
  <si>
    <t>057002</t>
  </si>
  <si>
    <t>057101</t>
  </si>
  <si>
    <t>057102</t>
  </si>
  <si>
    <t>057201</t>
  </si>
  <si>
    <t>057202</t>
  </si>
  <si>
    <t>057203</t>
  </si>
  <si>
    <t>057301</t>
  </si>
  <si>
    <t>057302</t>
  </si>
  <si>
    <t>057401</t>
  </si>
  <si>
    <t>057402</t>
  </si>
  <si>
    <t>057501</t>
  </si>
  <si>
    <t>060101</t>
  </si>
  <si>
    <t>MINISTERIO DE RELACIONES EXTERIORES</t>
  </si>
  <si>
    <t>060201</t>
  </si>
  <si>
    <t>DIRECCION GENERAL DE RELACIONES ECONOMICAS INTERNACIONALES</t>
  </si>
  <si>
    <t>060202</t>
  </si>
  <si>
    <t>060301</t>
  </si>
  <si>
    <t>060401</t>
  </si>
  <si>
    <t>INSTITUTO ANTARTICO CHILENO</t>
  </si>
  <si>
    <t>060501</t>
  </si>
  <si>
    <t>AGENCIA DE COOPERACION INTERNACIONAL DE CHILE</t>
  </si>
  <si>
    <t>070101</t>
  </si>
  <si>
    <t>SUBSECRETARÍA DE ECONOMÍA</t>
  </si>
  <si>
    <t>070107</t>
  </si>
  <si>
    <t>070111</t>
  </si>
  <si>
    <t>070201</t>
  </si>
  <si>
    <t>SERVICIO NACIONAL DEL CONSUMIDOR</t>
  </si>
  <si>
    <t>070301</t>
  </si>
  <si>
    <t>SUBSECRETARIA DE PESCA</t>
  </si>
  <si>
    <t>070302</t>
  </si>
  <si>
    <t>070401</t>
  </si>
  <si>
    <t>SERVICIO NACIONAL DE PESCA</t>
  </si>
  <si>
    <t>070601</t>
  </si>
  <si>
    <t>CORPORACION DE FOMENTO DE LA PRODUCCION</t>
  </si>
  <si>
    <t>070701</t>
  </si>
  <si>
    <t>INSTITUTO NACIONAL DE ESTADISTICAS</t>
  </si>
  <si>
    <t>070801</t>
  </si>
  <si>
    <t>FISCALIA NACIONAL ECONOMICA</t>
  </si>
  <si>
    <t>070901</t>
  </si>
  <si>
    <t>SERVICIO NACIONAL DE TURISMO</t>
  </si>
  <si>
    <t>071601</t>
  </si>
  <si>
    <t>SERVICIO DE COOPERACION TECNICA</t>
  </si>
  <si>
    <t>071901</t>
  </si>
  <si>
    <t>072101</t>
  </si>
  <si>
    <t>COMITE DE INVERSIONES EXTRANJERAS</t>
  </si>
  <si>
    <t>072301</t>
  </si>
  <si>
    <t>INSTITUTO NACIONAL DE PROPIEDAD INDUSTRIAL</t>
  </si>
  <si>
    <t>072401</t>
  </si>
  <si>
    <t>SUBSECRETARIA DE TURISMO</t>
  </si>
  <si>
    <t>080101</t>
  </si>
  <si>
    <t>MINISTERIO DE HACIENDA</t>
  </si>
  <si>
    <t>SUBSECRETARÍA DE HACIENDA</t>
  </si>
  <si>
    <t>080106</t>
  </si>
  <si>
    <t>080201</t>
  </si>
  <si>
    <t>DIRECCION DE PRESUPUESTOS</t>
  </si>
  <si>
    <t>081601</t>
  </si>
  <si>
    <t>083001</t>
  </si>
  <si>
    <t>SUBSECRETARIA DE EDUCACIÓN</t>
  </si>
  <si>
    <t>090103</t>
  </si>
  <si>
    <t>090104</t>
  </si>
  <si>
    <t>090111</t>
  </si>
  <si>
    <t>090120</t>
  </si>
  <si>
    <t>090121</t>
  </si>
  <si>
    <t>090130</t>
  </si>
  <si>
    <t>090131</t>
  </si>
  <si>
    <t>090801</t>
  </si>
  <si>
    <t>090901</t>
  </si>
  <si>
    <t>090902</t>
  </si>
  <si>
    <t>090903</t>
  </si>
  <si>
    <t>091101</t>
  </si>
  <si>
    <t>JUNTA NACIONAL DE JARDINES INFANTILES</t>
  </si>
  <si>
    <t>091102</t>
  </si>
  <si>
    <t>091301</t>
  </si>
  <si>
    <t>CONSEJO DE RECTORES</t>
  </si>
  <si>
    <t>091501</t>
  </si>
  <si>
    <t>CONSEJO NACIONAL DE EDUCACION</t>
  </si>
  <si>
    <t>100101</t>
  </si>
  <si>
    <t>MINISTERIO DE JUSTICIA</t>
  </si>
  <si>
    <t>SUBSECRETARÍA DE JUSTICIA</t>
  </si>
  <si>
    <t>100102</t>
  </si>
  <si>
    <t>100201</t>
  </si>
  <si>
    <t>SERVICIO DE REGISTRO CIVIL E IDENTIFICACION</t>
  </si>
  <si>
    <t>100301</t>
  </si>
  <si>
    <t>SERVICIO MEDICO LEGAL</t>
  </si>
  <si>
    <t>100401</t>
  </si>
  <si>
    <t>GENDARMERIA DE CHILE</t>
  </si>
  <si>
    <t>100402</t>
  </si>
  <si>
    <t>SUPERINTENDENCIA DE QUIEBRAS</t>
  </si>
  <si>
    <t>100701</t>
  </si>
  <si>
    <t>SERVICIO NACIONAL DE MENORES</t>
  </si>
  <si>
    <t>100702</t>
  </si>
  <si>
    <t>100901</t>
  </si>
  <si>
    <t>DEFENSORIA PENAL PUBLICA</t>
  </si>
  <si>
    <t>MINISTERIO DE DEFENSA NACIONAL</t>
  </si>
  <si>
    <t>HOSPITAL DE CARABINEROS</t>
  </si>
  <si>
    <t>111801</t>
  </si>
  <si>
    <t>DIRECCION GENERAL DE MOVILIZACION NACIONAL</t>
  </si>
  <si>
    <t>111901</t>
  </si>
  <si>
    <t>INSTITUTO GEOGRAFICO MILITAR</t>
  </si>
  <si>
    <t>112001</t>
  </si>
  <si>
    <t>112101</t>
  </si>
  <si>
    <t>DIRECCION GENERAL DE AERONAUTICA CIVIL</t>
  </si>
  <si>
    <t>112201</t>
  </si>
  <si>
    <t>SERVICIO AEROFOTOGRAMETRICO DE LA FUERZA AREA DE CHILE</t>
  </si>
  <si>
    <t>112301</t>
  </si>
  <si>
    <t>112401</t>
  </si>
  <si>
    <t>112501</t>
  </si>
  <si>
    <t>120202</t>
  </si>
  <si>
    <t>120203</t>
  </si>
  <si>
    <t>120204</t>
  </si>
  <si>
    <t>120206</t>
  </si>
  <si>
    <t>120207</t>
  </si>
  <si>
    <t>120211</t>
  </si>
  <si>
    <t>120212</t>
  </si>
  <si>
    <t>120401</t>
  </si>
  <si>
    <t>120701</t>
  </si>
  <si>
    <t>MINISTERIO DE AGRICULTURA</t>
  </si>
  <si>
    <t>130102</t>
  </si>
  <si>
    <t>130301</t>
  </si>
  <si>
    <t>130401</t>
  </si>
  <si>
    <t>130404</t>
  </si>
  <si>
    <t>130405</t>
  </si>
  <si>
    <t>130406</t>
  </si>
  <si>
    <t>130407</t>
  </si>
  <si>
    <t>130501</t>
  </si>
  <si>
    <t>130503</t>
  </si>
  <si>
    <t>130504</t>
  </si>
  <si>
    <t>130505</t>
  </si>
  <si>
    <t>140101</t>
  </si>
  <si>
    <t>MINISTERIO DE BIENES NACIONALES</t>
  </si>
  <si>
    <t>SUBSECRETARIA DE BIENES NACIONALES</t>
  </si>
  <si>
    <t>150101</t>
  </si>
  <si>
    <t>MINISTERIO DEL TRABAJO Y PREVISION SOCIAL</t>
  </si>
  <si>
    <t>SUBSECRETARIA DEL TRABAJO</t>
  </si>
  <si>
    <t>150103</t>
  </si>
  <si>
    <t>150201</t>
  </si>
  <si>
    <t>DIRECCION DEL TRABAJO</t>
  </si>
  <si>
    <t>150301</t>
  </si>
  <si>
    <t>SUBSECRETARIA DE PREVISION SOCIAL</t>
  </si>
  <si>
    <t>150401</t>
  </si>
  <si>
    <t>DIRECCION GENERAL DE CREDITO PRENDARIO</t>
  </si>
  <si>
    <t>150501</t>
  </si>
  <si>
    <t>150601</t>
  </si>
  <si>
    <t>SUPERINTENDENCIA DE SEGURIDAD SOCIAL</t>
  </si>
  <si>
    <t>150701</t>
  </si>
  <si>
    <t>SUPERINTENDENCIA DE PENSIONES</t>
  </si>
  <si>
    <t>150901</t>
  </si>
  <si>
    <t>INSTITUTO DE PREVISION SOCIAL</t>
  </si>
  <si>
    <t>151001</t>
  </si>
  <si>
    <t>INSTITUTO DE SEGURIDAD LABORAL</t>
  </si>
  <si>
    <t>151301</t>
  </si>
  <si>
    <t>CAJA DE PREVISION DE LA DEFENSA NACIONAL</t>
  </si>
  <si>
    <t>151302</t>
  </si>
  <si>
    <t>151401</t>
  </si>
  <si>
    <t>DIRECCION DE PREVISION DE CARABINEROS DE CHILE</t>
  </si>
  <si>
    <t>160201</t>
  </si>
  <si>
    <t>MINISTERIO DE SALUD</t>
  </si>
  <si>
    <t>FONDO NACIONAL DE SALUD</t>
  </si>
  <si>
    <t>160202</t>
  </si>
  <si>
    <t>160203</t>
  </si>
  <si>
    <t>160204</t>
  </si>
  <si>
    <t>160401</t>
  </si>
  <si>
    <t>INSTITUTO DE SALUD PUBLICA DE CHILE</t>
  </si>
  <si>
    <t>160501</t>
  </si>
  <si>
    <t>CENTRAL DE ABASTECIMIENTO DEL SISTEMA NACIONAL DE SALUD</t>
  </si>
  <si>
    <t>160901</t>
  </si>
  <si>
    <t>SUBSECRETARIA DE SALUD PUBLICA</t>
  </si>
  <si>
    <t>161001</t>
  </si>
  <si>
    <t>SUBSECRETARIA DE REDES ASISTENCIALES</t>
  </si>
  <si>
    <t>161002</t>
  </si>
  <si>
    <t>161101</t>
  </si>
  <si>
    <t>SUPERINTENDENCIA DE SALUD</t>
  </si>
  <si>
    <t>162001</t>
  </si>
  <si>
    <t>162101</t>
  </si>
  <si>
    <t>162201</t>
  </si>
  <si>
    <t>162301</t>
  </si>
  <si>
    <t>162401</t>
  </si>
  <si>
    <t>162501</t>
  </si>
  <si>
    <t>162601</t>
  </si>
  <si>
    <t>162701</t>
  </si>
  <si>
    <t>162801</t>
  </si>
  <si>
    <t>162901</t>
  </si>
  <si>
    <t>163001</t>
  </si>
  <si>
    <t>163101</t>
  </si>
  <si>
    <t>163201</t>
  </si>
  <si>
    <t>163301</t>
  </si>
  <si>
    <t>163401</t>
  </si>
  <si>
    <t>163501</t>
  </si>
  <si>
    <t>163601</t>
  </si>
  <si>
    <t>163701</t>
  </si>
  <si>
    <t>163801</t>
  </si>
  <si>
    <t>163901</t>
  </si>
  <si>
    <t>164001</t>
  </si>
  <si>
    <t>164101</t>
  </si>
  <si>
    <t>164201</t>
  </si>
  <si>
    <t>164301</t>
  </si>
  <si>
    <t>164401</t>
  </si>
  <si>
    <t>164501</t>
  </si>
  <si>
    <t>164601</t>
  </si>
  <si>
    <t>164701</t>
  </si>
  <si>
    <t>164901</t>
  </si>
  <si>
    <t>165001</t>
  </si>
  <si>
    <t>165101</t>
  </si>
  <si>
    <t>165201</t>
  </si>
  <si>
    <t>165301</t>
  </si>
  <si>
    <t>170101</t>
  </si>
  <si>
    <t>MINISTERIO DE MINERIA</t>
  </si>
  <si>
    <t>170102</t>
  </si>
  <si>
    <t>170201</t>
  </si>
  <si>
    <t>COMISION CHILENA DEL COBRE</t>
  </si>
  <si>
    <t>170301</t>
  </si>
  <si>
    <t>170302</t>
  </si>
  <si>
    <t>170303</t>
  </si>
  <si>
    <t>170304</t>
  </si>
  <si>
    <t>180101</t>
  </si>
  <si>
    <t>MINISTERIO DE VIVIENDA Y URBANISMO</t>
  </si>
  <si>
    <t>180102</t>
  </si>
  <si>
    <t>180104</t>
  </si>
  <si>
    <t>180201</t>
  </si>
  <si>
    <t>182101</t>
  </si>
  <si>
    <t>182201</t>
  </si>
  <si>
    <t>182301</t>
  </si>
  <si>
    <t>182401</t>
  </si>
  <si>
    <t>182501</t>
  </si>
  <si>
    <t>182601</t>
  </si>
  <si>
    <t>182701</t>
  </si>
  <si>
    <t>182801</t>
  </si>
  <si>
    <t>182901</t>
  </si>
  <si>
    <t>183001</t>
  </si>
  <si>
    <t>183101</t>
  </si>
  <si>
    <t>183201</t>
  </si>
  <si>
    <t>183301</t>
  </si>
  <si>
    <t>183401</t>
  </si>
  <si>
    <t>183501</t>
  </si>
  <si>
    <t>190101</t>
  </si>
  <si>
    <t>MINISTERIO DE TRANSPORTES Y TELECOMUNICACIONES</t>
  </si>
  <si>
    <t>SECRETARIA Y ADMINISTRACION GENERAL DE TRANSPORTES</t>
  </si>
  <si>
    <t>190102</t>
  </si>
  <si>
    <t>190103</t>
  </si>
  <si>
    <t>190104</t>
  </si>
  <si>
    <t>190105</t>
  </si>
  <si>
    <t>190106</t>
  </si>
  <si>
    <t>190107</t>
  </si>
  <si>
    <t>190108</t>
  </si>
  <si>
    <t>190201</t>
  </si>
  <si>
    <t>SUBSECRETARIA DE TELECOMUNICACIONES</t>
  </si>
  <si>
    <t>190301</t>
  </si>
  <si>
    <t>JUNTA DE AERONAUTICA CIVIL</t>
  </si>
  <si>
    <t>200101</t>
  </si>
  <si>
    <t>SECRETARIA GENERAL DE GOBIERNO</t>
  </si>
  <si>
    <t>200201</t>
  </si>
  <si>
    <t>CONSEJO NACIONAL DE TELEVISION</t>
  </si>
  <si>
    <t>210201</t>
  </si>
  <si>
    <t>FONDO DE SOLIDARIDAD E INVERSION SOCIAL</t>
  </si>
  <si>
    <t>SERVICIO NACIONAL DE LA MUJER</t>
  </si>
  <si>
    <t>210501</t>
  </si>
  <si>
    <t>INSTITUTO NACIONAL DE LA JUVENTUD</t>
  </si>
  <si>
    <t>210601</t>
  </si>
  <si>
    <t>CORPORACION NACIONAL DE DESARROLLO INDIGENA</t>
  </si>
  <si>
    <t>210701</t>
  </si>
  <si>
    <t>SERVICIO NACIONAL DE LA DISCAPACIDAD</t>
  </si>
  <si>
    <t>210801</t>
  </si>
  <si>
    <t>220101</t>
  </si>
  <si>
    <t>SECRETARIA GENERAL DE LA PRESIDENCIA DE LA REPUBLICA</t>
  </si>
  <si>
    <t>230101</t>
  </si>
  <si>
    <t>MINISTERIO PUBLICO</t>
  </si>
  <si>
    <t>MP</t>
  </si>
  <si>
    <t>240101</t>
  </si>
  <si>
    <t>MINISTERIO DE ENERGIA</t>
  </si>
  <si>
    <t>SUBSECRETARIA DE ENERGIA</t>
  </si>
  <si>
    <t>240103</t>
  </si>
  <si>
    <t>240104</t>
  </si>
  <si>
    <t>240201</t>
  </si>
  <si>
    <t>COMISION NACIONAL DE ENERGIA</t>
  </si>
  <si>
    <t>240301</t>
  </si>
  <si>
    <t>COMISION CHILENA DE ENERGIA NUCLEAR</t>
  </si>
  <si>
    <t>240401</t>
  </si>
  <si>
    <t>250101</t>
  </si>
  <si>
    <t>MINISTERIO DEL MEDIO AMBIENTE</t>
  </si>
  <si>
    <t>SUBSECRETARIA DEL MEDIO AMBIENTE</t>
  </si>
  <si>
    <t>250201</t>
  </si>
  <si>
    <t>250301</t>
  </si>
  <si>
    <t>SUPERINTENDENCIA DEL MEDIO AMBIENTE</t>
  </si>
  <si>
    <t>TABLA DE CONVERSIÓN MATRIZ LICENCIAS MÉDICAS PRESENTADAS (ARCHIVO L)</t>
  </si>
  <si>
    <t>Mes en que fue realizada</t>
  </si>
  <si>
    <t>Descripción</t>
  </si>
  <si>
    <t>Código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</si>
  <si>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</si>
  <si>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</si>
  <si>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</si>
  <si>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</si>
  <si>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</si>
  <si>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</si>
  <si>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</si>
  <si>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</si>
  <si>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</si>
  <si>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</si>
  <si>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10</t>
  </si>
  <si>
    <t>Noviembre</t>
  </si>
  <si>
    <t>11</t>
  </si>
  <si>
    <t>Diciembre</t>
  </si>
  <si>
    <t>12</t>
  </si>
  <si>
    <t>Tipos Licencia Médica</t>
  </si>
  <si>
    <t>Enfermedad o Accidente Común</t>
  </si>
  <si>
    <t>Prorroga Medicina Preventiva</t>
  </si>
  <si>
    <t>Licencia Maternal Pre y Post Natal</t>
  </si>
  <si>
    <t>Enfermedad grave hijo menor de un año</t>
  </si>
  <si>
    <t>Patología del Embarazo</t>
  </si>
  <si>
    <t>SI/NO</t>
  </si>
  <si>
    <t>SI</t>
  </si>
  <si>
    <t>Estado Resolución</t>
  </si>
  <si>
    <t>PRIMER-DIA</t>
  </si>
  <si>
    <t>FECHA TERMINO</t>
  </si>
  <si>
    <t>TABLA N°09</t>
  </si>
  <si>
    <t>REVISIÓN RUN</t>
  </si>
  <si>
    <t>NOMBRE SERVICIO 2</t>
  </si>
  <si>
    <t>SIST. REM.</t>
  </si>
  <si>
    <t>GRUPO</t>
  </si>
  <si>
    <t>ANEF</t>
  </si>
  <si>
    <t>PRESIDENCIA DE LA REPÚBLICA</t>
  </si>
  <si>
    <t>Presidencia de la República</t>
  </si>
  <si>
    <t>EUS</t>
  </si>
  <si>
    <t>ADMINISTRACIÓN CENTRAL</t>
  </si>
  <si>
    <t>Senado</t>
  </si>
  <si>
    <t>PODER LEGISLATIVO</t>
  </si>
  <si>
    <t>NO ANEF</t>
  </si>
  <si>
    <t>Cámara de Diputados</t>
  </si>
  <si>
    <t>Biblioteca del Congreso</t>
  </si>
  <si>
    <t>Consejo Resolutivo de Asignaciones Parlamentarias</t>
  </si>
  <si>
    <t>CONSEJO RESOLUTIVO DE ASIGNACIONES PARLAMENTARIAS</t>
  </si>
  <si>
    <t>Poder Judicial</t>
  </si>
  <si>
    <t>Corporación Administrativa del Poder Judicial</t>
  </si>
  <si>
    <t>Academia Judicial</t>
  </si>
  <si>
    <t>CONTRALORÍA GENERAL DE LA REPÚBLICA</t>
  </si>
  <si>
    <t>Contraloría General de la República</t>
  </si>
  <si>
    <t>FISCALIZADORES</t>
  </si>
  <si>
    <t>CGR</t>
  </si>
  <si>
    <t>SECRETARIA y ADMINISTRACION GENERAL</t>
  </si>
  <si>
    <t>Red de Conectividad del Estado</t>
  </si>
  <si>
    <t>Fondo Social</t>
  </si>
  <si>
    <t>Servicio de Gobierno Interior</t>
  </si>
  <si>
    <t>Servicio Electoral</t>
  </si>
  <si>
    <t>Elecciones Municipales</t>
  </si>
  <si>
    <t>Oficina Nacional de Emergencia</t>
  </si>
  <si>
    <t>Subsecretaría de desarrollo Regional y Administrativo</t>
  </si>
  <si>
    <t>SUBSECRETARIA DE DESARROLLO REGIONAL y ADMINISTRATIVO</t>
  </si>
  <si>
    <t>Fortalecimiento de la Gestión Subnacional</t>
  </si>
  <si>
    <t>Programas de desarrollo Local</t>
  </si>
  <si>
    <t>Agencia Nacional de Inteligencia</t>
  </si>
  <si>
    <t>DL1953</t>
  </si>
  <si>
    <t>050801</t>
  </si>
  <si>
    <t>Subsecretaría de Prevención del Delito</t>
  </si>
  <si>
    <t>SUBSECRETARÍA DE PREVENCIÓN DEL DELITO</t>
  </si>
  <si>
    <t>050901</t>
  </si>
  <si>
    <t>Servicio Nacional Para Prevención y Rehabilitación Consumo de Drogas y Alcohol</t>
  </si>
  <si>
    <t>SERVICIO NACIONAL PARA PREVENCIÓN Y REHABILITACIÓN CONSUMO DE DROGAS Y ALCOHOL</t>
  </si>
  <si>
    <t>051001</t>
  </si>
  <si>
    <t>Subsecretaría del Interior</t>
  </si>
  <si>
    <t>SUBSECRETARÍA DEL INTERIOR</t>
  </si>
  <si>
    <t>053101</t>
  </si>
  <si>
    <t>Carabineros de Chile</t>
  </si>
  <si>
    <t>CARABINEROS DE CHILE</t>
  </si>
  <si>
    <t>053201</t>
  </si>
  <si>
    <t>Hospital de Carabineros</t>
  </si>
  <si>
    <t>053301</t>
  </si>
  <si>
    <t>Policía de Investigaciones de Chile</t>
  </si>
  <si>
    <t>GOBIERNOS REGIONALES</t>
  </si>
  <si>
    <t>Fondo de desarrollo de Magallanes y la Antártica Chilena</t>
  </si>
  <si>
    <t>Gobierno Regional Región Metropolitana de Santiago</t>
  </si>
  <si>
    <t>Gastos de Funcionamiento Región Metropolitana</t>
  </si>
  <si>
    <t>Inversión Regional Región Metropolitana</t>
  </si>
  <si>
    <t>Secretaría y Administración General y Servicio Exterior</t>
  </si>
  <si>
    <t>SECRETARIA y ADMINISTRACION GENERAL y SERVICIO EXTERIOR</t>
  </si>
  <si>
    <t>Dirección General de Relaciones Económicas Internacionales</t>
  </si>
  <si>
    <t>Dirección de Fronteras y Límites del Estado</t>
  </si>
  <si>
    <t>DIRECCION DE FRONTERAS y LIMITES DEL ESTADO</t>
  </si>
  <si>
    <t>Instituto Antártico Chileno</t>
  </si>
  <si>
    <t>Agencia de Cooperación Internacional de Chile</t>
  </si>
  <si>
    <t>MINISTERIO DE ECONOMÍA, FOMENTO Y TURISMO</t>
  </si>
  <si>
    <t>Subsecretaría de Economía y Empresas de Menor Tamaño</t>
  </si>
  <si>
    <t>Programa Fondo de Innovación para la Competitividad</t>
  </si>
  <si>
    <t>Programa Iniciativa Científica Millenium</t>
  </si>
  <si>
    <t>Servicio Nacional del Consumidor</t>
  </si>
  <si>
    <t>Fondo de Administración Pesquero</t>
  </si>
  <si>
    <t>Corporación de Fomento de la Producción</t>
  </si>
  <si>
    <t>Instituto Nacional de Estadísticas</t>
  </si>
  <si>
    <t>Fiscalía Nacional Económica</t>
  </si>
  <si>
    <t>Servicio Nacional de Turismo</t>
  </si>
  <si>
    <t>Servicio de Cooperación Técnica</t>
  </si>
  <si>
    <t>Comité Innova Chile</t>
  </si>
  <si>
    <t>Instituto Nacional de Propiedad Intelectual</t>
  </si>
  <si>
    <t>Subsecretaría de Turismo</t>
  </si>
  <si>
    <t>Consejo de Auditoría Interna General de Gobierno</t>
  </si>
  <si>
    <t>Unidad Administradora de Los Tribunales Tributarios y Aduaneros</t>
  </si>
  <si>
    <t>Dirección de Presupuestos</t>
  </si>
  <si>
    <t>Servicio de Impuestos Internos</t>
  </si>
  <si>
    <t>Servicio Nacional de Aduanas</t>
  </si>
  <si>
    <t>Servicio de Tesorerías</t>
  </si>
  <si>
    <t>Dirección de Compras y Contratación Pública</t>
  </si>
  <si>
    <t>DIRECCION DE COMPRAS y CONTRATACION PUBLICA</t>
  </si>
  <si>
    <t>SUPERINTENDENCIA DE VALORES y SEGUROS</t>
  </si>
  <si>
    <t>Superintendencia de Bancos e Instituciones Financieras</t>
  </si>
  <si>
    <t>Dirección Nacional del Servicio Civil</t>
  </si>
  <si>
    <t>Unidad de Análisis Financiero</t>
  </si>
  <si>
    <t>Superintendencia de Casinos de Juego</t>
  </si>
  <si>
    <t>Consejo de Defensa del Estado</t>
  </si>
  <si>
    <t>MINISTERIO DE EDUCACIÓN</t>
  </si>
  <si>
    <t>Subsecretaría de Educación</t>
  </si>
  <si>
    <t>Mejoramiento de la Calidad de la Educación</t>
  </si>
  <si>
    <t>Recursos Educativos</t>
  </si>
  <si>
    <t>Subvenciones a los Establecimientos Educacionales</t>
  </si>
  <si>
    <t>Gestión de Subvenciones a Establecimientos Educacionales</t>
  </si>
  <si>
    <t>Educación Superior</t>
  </si>
  <si>
    <t>Gastos de Operación de Educación Superior</t>
  </si>
  <si>
    <t>DIRECCION DE BIBLIOTECAS, ARCHIVOS y MUSEOS</t>
  </si>
  <si>
    <t>COMISION NACIONAL DE INVESTIGACION CIENTIFICA y TECNOLOGICA</t>
  </si>
  <si>
    <t>Junta Nacional de Auxilio Escolar y Becas</t>
  </si>
  <si>
    <t>JUNTA NACIONAL DE AUXILIO ESCOLAR y BECAS</t>
  </si>
  <si>
    <t>Salud Escolar</t>
  </si>
  <si>
    <t>Becas y Asistencialidad Estudiantil</t>
  </si>
  <si>
    <t>Junta Nacional de Jardines Infantiles</t>
  </si>
  <si>
    <t>Programas Alternativos de Enseñanza Pre-Escolar</t>
  </si>
  <si>
    <t>Consejo de Rectores</t>
  </si>
  <si>
    <t>Consejo Nacional de Educación</t>
  </si>
  <si>
    <t>CONSEJO NACIONAL DE LA CULTURA y LAS ARTES</t>
  </si>
  <si>
    <t>Fondos Culturales y Artísticos</t>
  </si>
  <si>
    <t>Servicio Médico Legal</t>
  </si>
  <si>
    <t>Gendarmería de Chile</t>
  </si>
  <si>
    <t>Programas de Rehabilitación y Reinserción Social</t>
  </si>
  <si>
    <t>Servicio Nacional de Menores</t>
  </si>
  <si>
    <t>Programa de Administración Directa y Proyectos Nacionales</t>
  </si>
  <si>
    <t>Defensoría Penal Pública</t>
  </si>
  <si>
    <t>110101</t>
  </si>
  <si>
    <t>Ejército de Chile</t>
  </si>
  <si>
    <t>FFAA</t>
  </si>
  <si>
    <t>110301</t>
  </si>
  <si>
    <t>110401</t>
  </si>
  <si>
    <t>110501</t>
  </si>
  <si>
    <t>Armada de Chile</t>
  </si>
  <si>
    <t>110701</t>
  </si>
  <si>
    <t>Dirección General de Territorio Marítimo</t>
  </si>
  <si>
    <t>110801</t>
  </si>
  <si>
    <t>Dirección de Sanidad</t>
  </si>
  <si>
    <t>110901</t>
  </si>
  <si>
    <t>Fuerza Aérea de Chile</t>
  </si>
  <si>
    <t>111101</t>
  </si>
  <si>
    <t>Organismos de Salud de la FACH</t>
  </si>
  <si>
    <t>Dirección General de Movilización Nacional</t>
  </si>
  <si>
    <t>Instituto Geográfico Militar</t>
  </si>
  <si>
    <t>Servicio Hidrográfico y Oceanográfico de la Armada de Chile</t>
  </si>
  <si>
    <t>SERVICIO HIDROGRAFICO y OCEANOGRAFICO DE LA ARMADA DE CHILE</t>
  </si>
  <si>
    <t>Dirección General de Aeronáutica Civil</t>
  </si>
  <si>
    <t>Servicio Aerofotogramétrico de la Fuerza Aérea de Chile</t>
  </si>
  <si>
    <t>Subsecretaría para las Fuerzas Armadas</t>
  </si>
  <si>
    <t>SUBSECRETARÍA PARA LAS FUERZAS ARMADAS</t>
  </si>
  <si>
    <t>Subsecretaría de Defensa</t>
  </si>
  <si>
    <t>Estado Mayor Conjunto</t>
  </si>
  <si>
    <t>MINISTERIO DE OBRAS PÚBLICAS</t>
  </si>
  <si>
    <t>Dirección General de Obras Públicas</t>
  </si>
  <si>
    <t>ADMINISTRACION y EJECUCION DE OBRAS PUBLICAS</t>
  </si>
  <si>
    <t>Fiscalía</t>
  </si>
  <si>
    <t>Dirección de Contabilidad y Finanzas</t>
  </si>
  <si>
    <t>Dirección de Arquitectura</t>
  </si>
  <si>
    <t>Dirección de Obras Hidráulicas</t>
  </si>
  <si>
    <t>Dirección de Vialidad</t>
  </si>
  <si>
    <t>Dirección de Obras Portuarias</t>
  </si>
  <si>
    <t>Dirección de Aeropuertos</t>
  </si>
  <si>
    <t>Administración Sistema Concesiones</t>
  </si>
  <si>
    <t>Dirección de Planeamiento</t>
  </si>
  <si>
    <t>Agua Potable Rural</t>
  </si>
  <si>
    <t>Dirección General de Aguas</t>
  </si>
  <si>
    <t>Instituto Nacional de Hidráulica</t>
  </si>
  <si>
    <t>Superintendencia de Servicios Sanitarios</t>
  </si>
  <si>
    <t>Subsecretaría de Agricultura</t>
  </si>
  <si>
    <t>Investigación e Innovación Tecnológica Silvoagropecuaria</t>
  </si>
  <si>
    <t>Oficina de Estudios y Políticas Agrarias</t>
  </si>
  <si>
    <t>OFICINA DE ESTUDIOS y POLITICAS AGRARIAS</t>
  </si>
  <si>
    <t>Servicio Agrícola y Ganadero</t>
  </si>
  <si>
    <t>SERVICIO AGRICOLA y GANADERO</t>
  </si>
  <si>
    <t>Inspecciones Exportaciones Silvoagropecuarias</t>
  </si>
  <si>
    <t>Programa Desarrollo Ganadero</t>
  </si>
  <si>
    <t>Vigilancia y Control Silvoagrícola</t>
  </si>
  <si>
    <t>Programa de Controles Fronterizos</t>
  </si>
  <si>
    <t>130408</t>
  </si>
  <si>
    <t>Programa Gestión y Conservación de Recursos Naturales Renovables</t>
  </si>
  <si>
    <t>Corporación Nacional Forestal</t>
  </si>
  <si>
    <t>Programa de Manejo del Fuego</t>
  </si>
  <si>
    <t>Áreas Silvestres Protegidas</t>
  </si>
  <si>
    <t>Gestión Forestal</t>
  </si>
  <si>
    <t>130506</t>
  </si>
  <si>
    <t>Programa de Arborización Urbana</t>
  </si>
  <si>
    <t>Comisión Nacional de Riego</t>
  </si>
  <si>
    <t>Subsecretaría de Bienes Nacionales</t>
  </si>
  <si>
    <t>Subsecretaría del Trabajo</t>
  </si>
  <si>
    <t>Proempleo</t>
  </si>
  <si>
    <t>Dirección del Trabajo</t>
  </si>
  <si>
    <t>Dirección General de Crédito Prendario</t>
  </si>
  <si>
    <t>Servicio Nacional de Capacitación y Empleo</t>
  </si>
  <si>
    <t>SERVICIO NACIONAL DE CAPACITACION y EMPLEO</t>
  </si>
  <si>
    <t>Superintendencia de Seguridad Social</t>
  </si>
  <si>
    <t>Superintendencia de Pensiones</t>
  </si>
  <si>
    <t>Instituto de Seguridad Laboral</t>
  </si>
  <si>
    <t>Fondo de Medicina Curativa</t>
  </si>
  <si>
    <t>Dirección de Previsión de Carabineros de Chile</t>
  </si>
  <si>
    <t>Fondo Nacional de Salud</t>
  </si>
  <si>
    <t>Programa de Atención Primaria</t>
  </si>
  <si>
    <t>Programa de Prestaciones Valoradas</t>
  </si>
  <si>
    <t>Programa de Prestaciones Institucionales</t>
  </si>
  <si>
    <t>Instituto de Salud Pública de Chile</t>
  </si>
  <si>
    <t>Central de Abastecimiento del Sistema Nacional de Salud</t>
  </si>
  <si>
    <t>Subsecretaría de Salud Pública</t>
  </si>
  <si>
    <t>Subsecretaría de Redes Asistenciales</t>
  </si>
  <si>
    <t>Inversión Sectorial de Salud</t>
  </si>
  <si>
    <t>Superintendencia de Salud</t>
  </si>
  <si>
    <t>Servicio de Salud Arica</t>
  </si>
  <si>
    <t>SERVICIOS DE SALUD</t>
  </si>
  <si>
    <t>Servicio de Salud Iquique</t>
  </si>
  <si>
    <t>Servicio de Salud Antofagasta</t>
  </si>
  <si>
    <t>Servicio de Salud Atacama</t>
  </si>
  <si>
    <t>Servicio de Salud Coquimbo</t>
  </si>
  <si>
    <t>Servicio de Salud Viña del Mar - Quillota</t>
  </si>
  <si>
    <t>Servicio de Salud Aconcagua</t>
  </si>
  <si>
    <t>Servicio de Salud Libertador General Bernardo O´Higgins</t>
  </si>
  <si>
    <t>Servicio de Salud Maule</t>
  </si>
  <si>
    <t>Servicio de Salud Ñuble</t>
  </si>
  <si>
    <t>Servicio de Salud Concepción</t>
  </si>
  <si>
    <t>Servicio de Salud Talcahuano</t>
  </si>
  <si>
    <t>Servicio de Salud Arauco</t>
  </si>
  <si>
    <t>Servicio de Salud Araucanía Norte</t>
  </si>
  <si>
    <t>Servicio de Salud Araucanía Sur</t>
  </si>
  <si>
    <t>Servicio de Salud Valdivia</t>
  </si>
  <si>
    <t>Servicio de Salud Osorno</t>
  </si>
  <si>
    <t>Servicio de Salud del Reloncaví</t>
  </si>
  <si>
    <t>Servicio de Salud Aysén del General Carlos Ibáñez del Campo</t>
  </si>
  <si>
    <t>Servicio de Salud Magallanes</t>
  </si>
  <si>
    <t>Servicio de Salud Metropolitano Oriente</t>
  </si>
  <si>
    <t>Servicio de Salud Metropolitano Central</t>
  </si>
  <si>
    <t>Servicio de Salud Metropolitano Sur</t>
  </si>
  <si>
    <t>Servicio de Salud Metropolitano Norte</t>
  </si>
  <si>
    <t>Servicio de Salud Metropolitano Occidente</t>
  </si>
  <si>
    <t>Servicio de Salud Metropolitano Sur-Oriente</t>
  </si>
  <si>
    <t>Programa Contingencias Operacionales</t>
  </si>
  <si>
    <t>Hospital Padre Alberto Hurtado</t>
  </si>
  <si>
    <t>Centro de Referencia de Salud Maipú</t>
  </si>
  <si>
    <t>Centro de Referencia de Salud de Peñalolén Cordillera Oriente</t>
  </si>
  <si>
    <t>Servicio de Salud Chiloé</t>
  </si>
  <si>
    <t>MINISTERIO DE MINERÍA</t>
  </si>
  <si>
    <t>Fomento de la Pequeña y Mediana Minería</t>
  </si>
  <si>
    <t>Comisión Chilena del Cobre</t>
  </si>
  <si>
    <t>Servicio Nacional de Geología y Minería</t>
  </si>
  <si>
    <t>SERVICIO NACIONAL DE GEOLOGIA y MINERIA</t>
  </si>
  <si>
    <t>Red Nacional de Vigilancia Volcánica</t>
  </si>
  <si>
    <t>Plan Nacional de Geología</t>
  </si>
  <si>
    <t>Programa de Seguridad Minera</t>
  </si>
  <si>
    <t>Subsecretaría de Vivienda y Urbanismo</t>
  </si>
  <si>
    <t>SUBSECRETARIA DE VIVIENDA y URBANISMO</t>
  </si>
  <si>
    <t>Recuperación de Barrios</t>
  </si>
  <si>
    <t>Parque Metropolitano</t>
  </si>
  <si>
    <t>SERVIU I Región</t>
  </si>
  <si>
    <t>SERVICIOS REGIONALES DE VIVIENDA y URBANIZACIÓN</t>
  </si>
  <si>
    <t>SERVIU II Región</t>
  </si>
  <si>
    <t>SERVIU III Región</t>
  </si>
  <si>
    <t>SERVIU IV Región</t>
  </si>
  <si>
    <t>SERVIU V Región</t>
  </si>
  <si>
    <t>SERVIU VI Región</t>
  </si>
  <si>
    <t>SERVIU VII Región</t>
  </si>
  <si>
    <t>SERVIU VIII Región</t>
  </si>
  <si>
    <t>SERVIU IX Región</t>
  </si>
  <si>
    <t>SERVIU X Región</t>
  </si>
  <si>
    <t>SERVIU XI Región</t>
  </si>
  <si>
    <t>SERVIU XII Región</t>
  </si>
  <si>
    <t>SERVIU Región Metropolitana</t>
  </si>
  <si>
    <t>SERVIU XIV Región</t>
  </si>
  <si>
    <t>SERVIU XV Región</t>
  </si>
  <si>
    <t>Secretaría y Administración General de Transportes</t>
  </si>
  <si>
    <t>SECRETARIA y ADMINISTRACION GENERAL DE TRANSPORTES</t>
  </si>
  <si>
    <t>Empresa de los Ferrocarriles del Estado</t>
  </si>
  <si>
    <t>Transantiago</t>
  </si>
  <si>
    <t>Unidad Operativa de Control de Tránsito</t>
  </si>
  <si>
    <t>Fiscalización y Control</t>
  </si>
  <si>
    <t>Programa de Desarrollo Logístico</t>
  </si>
  <si>
    <t>Programa de Vialidad y Transporte Urbano: Sectra</t>
  </si>
  <si>
    <t>Subsecretaría de Telecomunicaciones</t>
  </si>
  <si>
    <t>Junta de Aeronáutica Civil</t>
  </si>
  <si>
    <t>MINISTERIO SECRETARÍA GENERAL DE GOBIERNO</t>
  </si>
  <si>
    <t>Secretaría General de Gobierno</t>
  </si>
  <si>
    <t>Consejo Nacional de Televisión</t>
  </si>
  <si>
    <t>Instituto Nacional de Deportes</t>
  </si>
  <si>
    <t>Instituto Nacional de la Juventud</t>
  </si>
  <si>
    <t>Corporación Nacional de Desarrollo Indígena</t>
  </si>
  <si>
    <t>Servicio Nacional de la Discapacidad</t>
  </si>
  <si>
    <t>Servicio Nacional del Adulto Mayor</t>
  </si>
  <si>
    <t>SERVICIO NACIONAL DEL ADULTO MAyOR</t>
  </si>
  <si>
    <t>MINISTERIO SECRETARÍA GENERAL DE LA PRESIDENCIA DE LA REPÚBLICA</t>
  </si>
  <si>
    <t>Secretaría General de la Presidencia de la República</t>
  </si>
  <si>
    <t>220104</t>
  </si>
  <si>
    <t>MINISTERIO PÚBLICO</t>
  </si>
  <si>
    <t>Ministerio Público</t>
  </si>
  <si>
    <t>MINISTERIO DE ENERGÍA</t>
  </si>
  <si>
    <t>Subsecretaría de Energía</t>
  </si>
  <si>
    <t>Programa Energización Rural y Social</t>
  </si>
  <si>
    <t>Comisión Nacional de Energía</t>
  </si>
  <si>
    <t>Comisión Chilena de Energía Nuclear</t>
  </si>
  <si>
    <t>Superintendencia de Electricidad y Combustibles</t>
  </si>
  <si>
    <t>SUPERINTENDENCIA DE ELECTRICIDAD y COMBUSTIBLES</t>
  </si>
  <si>
    <t>Subsecretaría del Medio Ambiente</t>
  </si>
  <si>
    <t>Servicio de Evaluación Ambiental</t>
  </si>
  <si>
    <t>Superintendencia del Medio Ambiente</t>
  </si>
  <si>
    <t>APELLIDO_PAT</t>
  </si>
  <si>
    <t>APELLIDO_MAT</t>
  </si>
  <si>
    <t>NOMBRES</t>
  </si>
  <si>
    <t>051002</t>
  </si>
  <si>
    <t>051003</t>
  </si>
  <si>
    <t>SIGLA</t>
  </si>
  <si>
    <t>Informa Dotación</t>
  </si>
  <si>
    <t>PRESIDENCIA</t>
  </si>
  <si>
    <t>CAMARA</t>
  </si>
  <si>
    <t>BCN</t>
  </si>
  <si>
    <t>CRAP</t>
  </si>
  <si>
    <t>PJ</t>
  </si>
  <si>
    <t>CORPORAC_PJ</t>
  </si>
  <si>
    <t>ACADEMIA_JUD</t>
  </si>
  <si>
    <t>SERGOBINT</t>
  </si>
  <si>
    <t>SERVEL</t>
  </si>
  <si>
    <t>ONEMI</t>
  </si>
  <si>
    <t>Subsecretaría de Desarrollo Regional y Administrativo</t>
  </si>
  <si>
    <t>SUBDERE</t>
  </si>
  <si>
    <t>ANI</t>
  </si>
  <si>
    <t>SUB_PREVDEL</t>
  </si>
  <si>
    <t>Servicio Nacional para Prevención y Rehabilitación Consumo de Drogas y Alcohol</t>
  </si>
  <si>
    <t>SENDA</t>
  </si>
  <si>
    <t>SUBINT</t>
  </si>
  <si>
    <t>-</t>
  </si>
  <si>
    <t>GORE_I</t>
  </si>
  <si>
    <t>GORE_II</t>
  </si>
  <si>
    <t>GORE_III</t>
  </si>
  <si>
    <t>GORE_IV</t>
  </si>
  <si>
    <t>GORE_V</t>
  </si>
  <si>
    <t>GORE_VI</t>
  </si>
  <si>
    <t>GORE_VII</t>
  </si>
  <si>
    <t>GORE_VIII</t>
  </si>
  <si>
    <t>GORE_IX</t>
  </si>
  <si>
    <t>GORE_X</t>
  </si>
  <si>
    <t>GORE_XI</t>
  </si>
  <si>
    <t>GORE_XII</t>
  </si>
  <si>
    <t>GORE_XIII</t>
  </si>
  <si>
    <t>GORE_XIV</t>
  </si>
  <si>
    <t>GORE_XV</t>
  </si>
  <si>
    <t>SUB_RREE</t>
  </si>
  <si>
    <t>DIFROL</t>
  </si>
  <si>
    <t>INACH</t>
  </si>
  <si>
    <t>AGCI</t>
  </si>
  <si>
    <t>SUB_ECONOMIA</t>
  </si>
  <si>
    <t>SERNAC</t>
  </si>
  <si>
    <t>SUB_PESCA</t>
  </si>
  <si>
    <t>SENAPESCA</t>
  </si>
  <si>
    <t>CORFO</t>
  </si>
  <si>
    <t>INE</t>
  </si>
  <si>
    <t>FNE</t>
  </si>
  <si>
    <t>SERNATUR</t>
  </si>
  <si>
    <t>SERCOTEC</t>
  </si>
  <si>
    <t>INNOVA</t>
  </si>
  <si>
    <t>CINVER</t>
  </si>
  <si>
    <t>Instituto Nacional de Propiedad Industrial</t>
  </si>
  <si>
    <t>INAPI</t>
  </si>
  <si>
    <t>SUB_TURISMO</t>
  </si>
  <si>
    <t>Secretaría y Administración General Min. de Hacienda</t>
  </si>
  <si>
    <t>SHACIENDA</t>
  </si>
  <si>
    <t>UATTA</t>
  </si>
  <si>
    <t>DIPRES</t>
  </si>
  <si>
    <t>SII</t>
  </si>
  <si>
    <t>ADUANAS</t>
  </si>
  <si>
    <t>TESORERIAS</t>
  </si>
  <si>
    <t>DCCP</t>
  </si>
  <si>
    <t>SVS</t>
  </si>
  <si>
    <t>SBIF</t>
  </si>
  <si>
    <t>DNSC</t>
  </si>
  <si>
    <t>UAF</t>
  </si>
  <si>
    <t>SUCAJU</t>
  </si>
  <si>
    <t>CDE</t>
  </si>
  <si>
    <t>SUB_EDUCACION</t>
  </si>
  <si>
    <t>DIBAM</t>
  </si>
  <si>
    <t>CONICYT</t>
  </si>
  <si>
    <t>JUNAEB</t>
  </si>
  <si>
    <t>JUNJI</t>
  </si>
  <si>
    <t>CRECTORES</t>
  </si>
  <si>
    <t>CNED</t>
  </si>
  <si>
    <t>CULTURA</t>
  </si>
  <si>
    <t>Secretaría y Administración General Min. de Justicia</t>
  </si>
  <si>
    <t>SUB_JUSTICIA</t>
  </si>
  <si>
    <t>SRCEI</t>
  </si>
  <si>
    <t>SERMELEG</t>
  </si>
  <si>
    <t>GENDARMERIA</t>
  </si>
  <si>
    <t>SQUIEBRAS</t>
  </si>
  <si>
    <t>SENAME</t>
  </si>
  <si>
    <t>DPP</t>
  </si>
  <si>
    <t>DGM</t>
  </si>
  <si>
    <t>IGM</t>
  </si>
  <si>
    <t>SHOA</t>
  </si>
  <si>
    <t>DGAC</t>
  </si>
  <si>
    <t>SAF</t>
  </si>
  <si>
    <t>SUB_FFAA</t>
  </si>
  <si>
    <t>SUB_DEFENSA</t>
  </si>
  <si>
    <t>Secretaría y Administración General Min. Obras Públicas</t>
  </si>
  <si>
    <t>SUB_MOP</t>
  </si>
  <si>
    <t>DGOP</t>
  </si>
  <si>
    <t>FISCALIA_MOP</t>
  </si>
  <si>
    <t>DCF_MOP</t>
  </si>
  <si>
    <t>ARQUITECTURA</t>
  </si>
  <si>
    <t>DOH</t>
  </si>
  <si>
    <t>VIALIDAD</t>
  </si>
  <si>
    <t>DOP</t>
  </si>
  <si>
    <t>AEROPUERTOS</t>
  </si>
  <si>
    <t>CONCESIONES</t>
  </si>
  <si>
    <t>DIRPLAN</t>
  </si>
  <si>
    <t>APR</t>
  </si>
  <si>
    <t>DGA</t>
  </si>
  <si>
    <t>INH</t>
  </si>
  <si>
    <t>SSS</t>
  </si>
  <si>
    <t>SUB_AGRICULTURA</t>
  </si>
  <si>
    <t>ODEPA</t>
  </si>
  <si>
    <t>Instituto de Desarrollo Agropecuario</t>
  </si>
  <si>
    <t>INDAP</t>
  </si>
  <si>
    <t>SAG</t>
  </si>
  <si>
    <t>CONAF</t>
  </si>
  <si>
    <t>CNR</t>
  </si>
  <si>
    <t>SUB_BSNAC</t>
  </si>
  <si>
    <t>SUB_TRABAJO</t>
  </si>
  <si>
    <t>DT</t>
  </si>
  <si>
    <t>SUB_PREV_SOC</t>
  </si>
  <si>
    <t>Dirección General del Crédito Prendario</t>
  </si>
  <si>
    <t>DICREP</t>
  </si>
  <si>
    <t>SENCE</t>
  </si>
  <si>
    <t>SUSESO</t>
  </si>
  <si>
    <t>SPENSIONES</t>
  </si>
  <si>
    <t>IPS</t>
  </si>
  <si>
    <t>ISL</t>
  </si>
  <si>
    <t>CAPREDENA</t>
  </si>
  <si>
    <t>DIPRECA</t>
  </si>
  <si>
    <t>FONASA</t>
  </si>
  <si>
    <t>INSAPU</t>
  </si>
  <si>
    <t>CENABAST</t>
  </si>
  <si>
    <t>SUB_SALUD</t>
  </si>
  <si>
    <t>SUB_REDES</t>
  </si>
  <si>
    <t>SUPER_SALUD</t>
  </si>
  <si>
    <t>SS_ARICA</t>
  </si>
  <si>
    <t>SS_IQUIQUE</t>
  </si>
  <si>
    <t>SS_ANTOFAGASTA</t>
  </si>
  <si>
    <t>SS_ATACAMA</t>
  </si>
  <si>
    <t>SS_COQUIMBO</t>
  </si>
  <si>
    <t>SS_VALPO</t>
  </si>
  <si>
    <t>SS_VIÑA</t>
  </si>
  <si>
    <t>SS_ACONCAGUA</t>
  </si>
  <si>
    <t>SS_OHIGGINS</t>
  </si>
  <si>
    <t>SS_MAULE</t>
  </si>
  <si>
    <t>SS_ÑUBLE</t>
  </si>
  <si>
    <t>SS_CONCEPCION</t>
  </si>
  <si>
    <t>SS_TALCAHUANO</t>
  </si>
  <si>
    <t>SS_BIOBIO</t>
  </si>
  <si>
    <t>SS_ARAUCO</t>
  </si>
  <si>
    <t>SS_ARAUCANIA_N</t>
  </si>
  <si>
    <t>SS_ARAUCANIA_S</t>
  </si>
  <si>
    <t>SS_VALDIVIA</t>
  </si>
  <si>
    <t>SS_OSORNO</t>
  </si>
  <si>
    <t>SS_RELONCAVI</t>
  </si>
  <si>
    <t>SS_AYSEN</t>
  </si>
  <si>
    <t>SS_MAGALLANES</t>
  </si>
  <si>
    <t>SS_MORIENTE</t>
  </si>
  <si>
    <t>SS_MCENTRAL</t>
  </si>
  <si>
    <t>SS_MSUR</t>
  </si>
  <si>
    <t>SS_MNORTE</t>
  </si>
  <si>
    <t>SS_MOCCIDENTE</t>
  </si>
  <si>
    <t>SS_SURORIENTE</t>
  </si>
  <si>
    <t>SS_CONTINGENCIA</t>
  </si>
  <si>
    <t>HPAH</t>
  </si>
  <si>
    <t>CRS_MAIPU</t>
  </si>
  <si>
    <t>CRS_PEÑALOLEN</t>
  </si>
  <si>
    <t>SS_CHILOE</t>
  </si>
  <si>
    <t>Secretaría y Administración General Min. Minería</t>
  </si>
  <si>
    <t>SUB_MINERIA</t>
  </si>
  <si>
    <t>COCHICO</t>
  </si>
  <si>
    <t>SERNAGEOMIN</t>
  </si>
  <si>
    <t>SUB_VIVIENDA</t>
  </si>
  <si>
    <t>PARQUEMET</t>
  </si>
  <si>
    <t>SERVIU_I</t>
  </si>
  <si>
    <t>SERVIU_II</t>
  </si>
  <si>
    <t>SERVIU_III</t>
  </si>
  <si>
    <t>SERVIU_IV</t>
  </si>
  <si>
    <t>SERVIU_V</t>
  </si>
  <si>
    <t>SERVIU_VI</t>
  </si>
  <si>
    <t>SERVIU_VII</t>
  </si>
  <si>
    <t>SERVIU_VIII</t>
  </si>
  <si>
    <t>SERVIU_IX</t>
  </si>
  <si>
    <t>SERVIU_X</t>
  </si>
  <si>
    <t>SERVIU_XI</t>
  </si>
  <si>
    <t>SERVIU_XII</t>
  </si>
  <si>
    <t>SERVIU_XIII</t>
  </si>
  <si>
    <t>SERVIU_XIV</t>
  </si>
  <si>
    <t>SERVIU_XV</t>
  </si>
  <si>
    <t>SUB_TRANSPORTE</t>
  </si>
  <si>
    <t>SUBTEL</t>
  </si>
  <si>
    <t>JAC</t>
  </si>
  <si>
    <t>SEGGOB</t>
  </si>
  <si>
    <t>CNT</t>
  </si>
  <si>
    <t>IND</t>
  </si>
  <si>
    <t>MINISTERIO DE DESARROLLO SOCIAL</t>
  </si>
  <si>
    <t>FOSIS</t>
  </si>
  <si>
    <t>SERNAM</t>
  </si>
  <si>
    <t>INJUV</t>
  </si>
  <si>
    <t>CONADI</t>
  </si>
  <si>
    <t>SENADIS</t>
  </si>
  <si>
    <t>SENAMA</t>
  </si>
  <si>
    <t>Subsecretaría de Evaluación Social</t>
  </si>
  <si>
    <t>SUBSECRETARIA DE EVALUACION SOCIAL</t>
  </si>
  <si>
    <t>SUBS_ES</t>
  </si>
  <si>
    <t>Subsecretaría de Servicios Sociales</t>
  </si>
  <si>
    <t>SUBSECRETARIA DE SERVICIOS SOCIALES</t>
  </si>
  <si>
    <t>SUBS_SS</t>
  </si>
  <si>
    <t>SEGPRES</t>
  </si>
  <si>
    <t>SUB_ENERGIA</t>
  </si>
  <si>
    <t>CNE</t>
  </si>
  <si>
    <t>CCHEN</t>
  </si>
  <si>
    <t>SEC</t>
  </si>
  <si>
    <t>SUB_MA</t>
  </si>
  <si>
    <t>SEA</t>
  </si>
  <si>
    <t>SUPER_MA</t>
  </si>
  <si>
    <t>C_JURIDICA</t>
  </si>
  <si>
    <t>TABLA N°07</t>
  </si>
  <si>
    <t>Personal que se desempeña en un cargo de planta, como titular, suplente o subrogante</t>
  </si>
  <si>
    <t>PLANTA</t>
  </si>
  <si>
    <t>Personal que desempeña un cargo a contrata</t>
  </si>
  <si>
    <t>CONTRATA</t>
  </si>
  <si>
    <t>Personal contratado como Honorario asimilado a grado</t>
  </si>
  <si>
    <t>HAG</t>
  </si>
  <si>
    <t>CT</t>
  </si>
  <si>
    <t>Personal contratado como Jornal Permanente</t>
  </si>
  <si>
    <t>JP</t>
  </si>
  <si>
    <t>Calidad Jurídica o tipo de contrato</t>
  </si>
  <si>
    <t>Personal de la dotación</t>
  </si>
  <si>
    <t>Personal afecto al código del trabajo (excluye jornales permanentes)</t>
  </si>
  <si>
    <t>Personal fuera de dotación</t>
  </si>
  <si>
    <t>Personal contratado como Jornal Transitorio.</t>
  </si>
  <si>
    <t>JORNAL</t>
  </si>
  <si>
    <t>Personal contratado sobre la base de honorarios (excluye honorarios asimilados a grado).</t>
  </si>
  <si>
    <t>HONORARIO</t>
  </si>
  <si>
    <t>Personal a contrata que no se contabiliza en la dotación efectiva, por expresa autorización en glosa presupuestaria u otra ley (incluye personal de reemplazo)</t>
  </si>
  <si>
    <t>CONTRATA_FD</t>
  </si>
  <si>
    <t>Personal afecto al Código del Trabajo que no se contabiliza en la dotación efectiva, por expresa autorización en glosa presupuestaria u otra ley.</t>
  </si>
  <si>
    <t>CT_FD</t>
  </si>
  <si>
    <t>ADSCRITO</t>
  </si>
  <si>
    <t>Vigilantes Privados, contratados en virtud de la Ley N°18.382, artículo 48.</t>
  </si>
  <si>
    <t>VIGILANTE</t>
  </si>
  <si>
    <t>Becarios de los Servicios de Salud</t>
  </si>
  <si>
    <t>BECARIOS</t>
  </si>
  <si>
    <t>Personal contratado como suplente, que no se contabiliza en la dotación</t>
  </si>
  <si>
    <t>PLANTA_FD</t>
  </si>
  <si>
    <t>210101</t>
  </si>
  <si>
    <t>210901</t>
  </si>
  <si>
    <t>090201</t>
  </si>
  <si>
    <t>SUPERINTENDENCIA DE EDUCACIÓN</t>
  </si>
  <si>
    <t>AGE_EDUCACION</t>
  </si>
  <si>
    <t>090301</t>
  </si>
  <si>
    <t>Agencia de Calidad de la Educación</t>
  </si>
  <si>
    <t>AGENCIA DE CALIDAD DE LA EDUCACIÓN</t>
  </si>
  <si>
    <t>TABLA N°18</t>
  </si>
  <si>
    <t>TABLA N°15</t>
  </si>
  <si>
    <t>VALIDA ID_SERV</t>
  </si>
  <si>
    <t>13</t>
  </si>
  <si>
    <t>14</t>
  </si>
  <si>
    <r>
      <t xml:space="preserve">Informar para el primer trimestre, Licencias médicas o permisos postnatal parental </t>
    </r>
    <r>
      <rPr>
        <b/>
        <sz val="9"/>
        <color rgb="FF000000"/>
        <rFont val="Calibri"/>
        <family val="2"/>
        <scheme val="minor"/>
      </rPr>
      <t>con inicio en diciembre del año anterior</t>
    </r>
    <r>
      <rPr>
        <sz val="9"/>
        <color rgb="FF000000"/>
        <rFont val="Calibri"/>
        <family val="2"/>
        <scheme val="minor"/>
      </rPr>
      <t>, cuya situación actualizada se presenta en este informe.</t>
    </r>
  </si>
  <si>
    <t>Informar los casos iniciados en el año anterior, en meses diferentes a diciembre, pero cuya duración se encontraba o encuentra vigente en algún momento entre el 1 de enero y la fecha de cierre del informe.</t>
  </si>
  <si>
    <t>SIST_REM</t>
  </si>
  <si>
    <t>ESTAMENTO</t>
  </si>
  <si>
    <t>TABLA N°04</t>
  </si>
  <si>
    <t>Sistema de Remuneraciones</t>
  </si>
  <si>
    <t>EUS D.L N°249, DE 1974.</t>
  </si>
  <si>
    <t>Ley N°19.664 (Servicios de Salud).</t>
  </si>
  <si>
    <t>Personal área salud, Ley N°15.076.</t>
  </si>
  <si>
    <t>Fiscalizadores D.L N°3.551, de 1981.</t>
  </si>
  <si>
    <t>Poder Judicial D.L N°3.058 de 1979.</t>
  </si>
  <si>
    <t>Congreso Nacional, Ley N°18.918.</t>
  </si>
  <si>
    <t>Ministerio Público, Ley N°19.640.</t>
  </si>
  <si>
    <t>Entidades D.L. N°1.953, art. 9°, de 1977.</t>
  </si>
  <si>
    <t>D.F.L. N° 29, N° 30 y N° 31, todos de 2001 (Establecimientos de Salud Experimentales).</t>
  </si>
  <si>
    <t>Escala de las FFAA y de Orden y Seguridad Pública (D.F.L. N°1/1997 y D.F.L. N°2/1968).</t>
  </si>
  <si>
    <t>Código del Trabajo.</t>
  </si>
  <si>
    <t>Honorarios a suma alzada</t>
  </si>
  <si>
    <t>TABLA N°06</t>
  </si>
  <si>
    <t>Estamento según Sistema de Remuneraciones</t>
  </si>
  <si>
    <t>Servicios afectos a EUS, DL 1953, FFAA, Código del trabajo, Poder Legislativo</t>
  </si>
  <si>
    <t>10-40-60-70</t>
  </si>
  <si>
    <t>Personal nombrado como Autoridad de Gobierno (Presidente, Ministros, Subsecretarios, Intendentes, etc.).</t>
  </si>
  <si>
    <t>AUT. DE GOB.</t>
  </si>
  <si>
    <t>Jefe Superior del Servicio informante.</t>
  </si>
  <si>
    <t>JEFE SUP. DE SERVICIO</t>
  </si>
  <si>
    <t>Personal nombrado o contratado para desempeñarse como Directivo.</t>
  </si>
  <si>
    <t>DIRECTIVO</t>
  </si>
  <si>
    <t>Personal nombrado o contratado para desempeñarse en funciones profesionales.</t>
  </si>
  <si>
    <t>PROFESIONAL</t>
  </si>
  <si>
    <t>Personal nombrado o contratado para desempeñarse en funciones técnicas.</t>
  </si>
  <si>
    <t>TÉCNICO</t>
  </si>
  <si>
    <t>Personal nombrado o contratado para desempeñarse en funciones administrativas.</t>
  </si>
  <si>
    <t>ADMINISTRATIVO</t>
  </si>
  <si>
    <t>Personal nombrado o contratado para desempeñarse en funciones auxiliares.</t>
  </si>
  <si>
    <t>AUXILIAR</t>
  </si>
  <si>
    <t>Personal afecto a leyes Nos. 15.076 y 19.664</t>
  </si>
  <si>
    <t>11-12</t>
  </si>
  <si>
    <t>Personal afecto a las leyes Nos. 15.076 y 19.664.</t>
  </si>
  <si>
    <t>PERSONAL MÉDICO</t>
  </si>
  <si>
    <t>Jefe Superior del Servicio informante (personal de la escala B-C).</t>
  </si>
  <si>
    <t>Personal de la escala B-C nombrado para desempeñarse como Directivo.</t>
  </si>
  <si>
    <t>Personal de la escala B-C nombrado o contratado para desempeñarse en funciones profesionales.</t>
  </si>
  <si>
    <t>Personal de la escala B-C nombrado o contratado para desempeñarse en funciones técnicas.</t>
  </si>
  <si>
    <t>Personal de la escala B-C nombrado o contratado para desempeñarse en funciones administrativas.</t>
  </si>
  <si>
    <t>Personal de la escala B-C nombrado o contratado para desempeñarse en funciones auxiliares.</t>
  </si>
  <si>
    <t>Profesionales funcionarios Escala A.</t>
  </si>
  <si>
    <t>Fiscalizadores</t>
  </si>
  <si>
    <t>Personal nombrado o contratado para desempeñarse en funciones fiscalizadoras.</t>
  </si>
  <si>
    <t>FISCALIZADOR</t>
  </si>
  <si>
    <t>Personal nombrado o contratado para desempeñarse en funciones de jefatura.</t>
  </si>
  <si>
    <t>JEFATURA</t>
  </si>
  <si>
    <t>Personal del Escalafón Superior.</t>
  </si>
  <si>
    <t>ESC. SUPERIOR</t>
  </si>
  <si>
    <t>Personal que se desempeña en el escalafón de Asistentes Sociales.</t>
  </si>
  <si>
    <t>ASISTENTES SOCIALES</t>
  </si>
  <si>
    <t>Personal del Escalafón de Empleados.</t>
  </si>
  <si>
    <t>ESC. EMPLEADOS</t>
  </si>
  <si>
    <t>Personal nombrado o contratado para desempeñarse como Fiscal.</t>
  </si>
  <si>
    <t>FISCAL</t>
  </si>
  <si>
    <t>Personal fuera de dotación de cualquier institución</t>
  </si>
  <si>
    <t>Personal cuya función se puede asimilar a la Directiva.</t>
  </si>
  <si>
    <t>Personal cuya función se puede asimilar a la profesional.</t>
  </si>
  <si>
    <t>Personal cuya función se puede asimilar a la fiscalizadora.</t>
  </si>
  <si>
    <t>Personal cuya función se puede asimilar a la técnica.</t>
  </si>
  <si>
    <t>Personal cuya función se puede asimilar a la de jefatura.</t>
  </si>
  <si>
    <t>Personal cuya función se puede asimilar a la administrativa.</t>
  </si>
  <si>
    <t>Personal cuya función se puede asimilar a la auxiliar.</t>
  </si>
  <si>
    <t>Personal cuya función se puede asimilar a la del personal médico.</t>
  </si>
  <si>
    <r>
      <rPr>
        <b/>
        <sz val="10"/>
        <color indexed="8"/>
        <rFont val="Calibri"/>
        <family val="2"/>
        <scheme val="minor"/>
      </rPr>
      <t>NOMBRE DE SERVICIO</t>
    </r>
    <r>
      <rPr>
        <b/>
        <sz val="9"/>
        <color indexed="8"/>
        <rFont val="Arial"/>
        <family val="2"/>
      </rPr>
      <t xml:space="preserve">
</t>
    </r>
    <r>
      <rPr>
        <sz val="7"/>
        <color indexed="8"/>
        <rFont val="Calibri"/>
        <family val="2"/>
        <scheme val="minor"/>
      </rPr>
      <t>(Según BD Servicios)</t>
    </r>
  </si>
  <si>
    <t>130409</t>
  </si>
  <si>
    <t>Laboratorios</t>
  </si>
  <si>
    <t>220105</t>
  </si>
  <si>
    <t>NC</t>
  </si>
  <si>
    <t>No Corresponde</t>
  </si>
  <si>
    <t>APELACIÓN</t>
  </si>
  <si>
    <t>ER_2</t>
  </si>
  <si>
    <t>DIAS_AUT</t>
  </si>
  <si>
    <t>050802</t>
  </si>
  <si>
    <t>Centros Regionales de Atención y Orientación a Víctimas</t>
  </si>
  <si>
    <t>051004</t>
  </si>
  <si>
    <t>Bomberos de Chile</t>
  </si>
  <si>
    <t>Subsecretaría de Pesca y Acuicultura</t>
  </si>
  <si>
    <t>Servicio Nacional de Pesca y Acuicultura</t>
  </si>
  <si>
    <t>Servicio de Registro Civil e Identificación</t>
  </si>
  <si>
    <t>DIRECTEMAR</t>
  </si>
  <si>
    <t>Subsidio Nacional al Transporte Público</t>
  </si>
  <si>
    <t>210105</t>
  </si>
  <si>
    <t>Ingreso Ético Familiar y Sistema Chile Solidario</t>
  </si>
  <si>
    <t>210106</t>
  </si>
  <si>
    <t>Sistema de Protección Integral a la Infancia</t>
  </si>
  <si>
    <t>Mujer y Trabajo</t>
  </si>
  <si>
    <t>240105</t>
  </si>
  <si>
    <t>Plan de Acción de Eficiencia Energética</t>
  </si>
  <si>
    <t>260101</t>
  </si>
  <si>
    <t>MINISTERIO DEL DEPORTE</t>
  </si>
  <si>
    <t>Subsecretaría del Deporte</t>
  </si>
  <si>
    <t>SUB_DEP</t>
  </si>
  <si>
    <t>260201</t>
  </si>
  <si>
    <t>260202</t>
  </si>
  <si>
    <t>SEXO</t>
  </si>
  <si>
    <t>030102</t>
  </si>
  <si>
    <t>050505</t>
  </si>
  <si>
    <t>Transferencias a Gobiernos Regionales</t>
  </si>
  <si>
    <t>050506</t>
  </si>
  <si>
    <t>Programas de convergencia</t>
  </si>
  <si>
    <t>Promoción de Exportaciones</t>
  </si>
  <si>
    <t>070108</t>
  </si>
  <si>
    <t>Secretaría Ejecutiva Consejo Nacional de Innovación</t>
  </si>
  <si>
    <t>072501</t>
  </si>
  <si>
    <t>Superintendencia de Insolvencia y Reemprendimiento</t>
  </si>
  <si>
    <t>SUPERINTENDENCIA DE INSOLVENCIA Y REEMPRENDIMIENTO</t>
  </si>
  <si>
    <t>Fortalecimiento de la Educación Escolar Pública</t>
  </si>
  <si>
    <t>Superintendencia de Educación</t>
  </si>
  <si>
    <t>Comisión Nacional de Investigación Científica y Tecnológica</t>
  </si>
  <si>
    <t>Organismos de Salud del Ejército</t>
  </si>
  <si>
    <t>Organismos de Industria Militar</t>
  </si>
  <si>
    <t>140103</t>
  </si>
  <si>
    <t>Regularización de la Propiedad Raíz</t>
  </si>
  <si>
    <t>140104</t>
  </si>
  <si>
    <t>Administración de Bienes</t>
  </si>
  <si>
    <t>140105</t>
  </si>
  <si>
    <t>Catastro</t>
  </si>
  <si>
    <t>Subsecretaría de Previsión Social</t>
  </si>
  <si>
    <t>Instituto de Previsión Social</t>
  </si>
  <si>
    <t>Caja de Previsión de la Defensa Nacional</t>
  </si>
  <si>
    <t>Servicio de Salud Valparaíso - San Antonio</t>
  </si>
  <si>
    <t>Servicio de Salud Biobío</t>
  </si>
  <si>
    <t>Campamentos</t>
  </si>
  <si>
    <t>Fondo de Solidaridad e Inversión Social</t>
  </si>
  <si>
    <t>220106</t>
  </si>
  <si>
    <t>Consejo Nacional de la Infancia</t>
  </si>
  <si>
    <t>Apoyo al Desarrollo de Energías Renovables no Convencionales</t>
  </si>
  <si>
    <t>Fondo Nacional para el Fomento del Deporte</t>
  </si>
  <si>
    <t>090401</t>
  </si>
  <si>
    <t>Subsecretaría de Educación Parvularia</t>
  </si>
  <si>
    <t>270101</t>
  </si>
  <si>
    <t>MINISTERIO DE LA MUJER Y LA EQUIDAD DE GÉNERO</t>
  </si>
  <si>
    <t>Subsecretaría de la Mujer y la Equidad de Género</t>
  </si>
  <si>
    <t>270201</t>
  </si>
  <si>
    <t>270202</t>
  </si>
  <si>
    <t>270203</t>
  </si>
  <si>
    <t>MATRIZ BASE</t>
  </si>
  <si>
    <t>Matriz Base</t>
  </si>
  <si>
    <t>D</t>
  </si>
  <si>
    <t>H</t>
  </si>
  <si>
    <t>C</t>
  </si>
  <si>
    <t>MATRIZ_BASE</t>
  </si>
  <si>
    <t>TABLA N°27</t>
  </si>
  <si>
    <t>Persona con un cargo en la dotación del servicio, en funciones a la fecha de corte del informe, que fue declarada en la matriz D correspondiente.</t>
  </si>
  <si>
    <t>Persona que desempeña una suplencia o reemplazo fuera de dotación, y se encuentra en funciones a la fecha de corte del informe, que fue declarada en la matriz S correspondiente.</t>
  </si>
  <si>
    <t>Persona que desempeña otro cargo fuera de dotación y se encuentra en funciones a la fecha de corte del informe, que fue declarada en la matriz H correspondiente.</t>
  </si>
  <si>
    <t>Persona que desempeñó un cargo de la dotación o fuera de dotación y que cesó durante el período informado, siendo declarada en la matriz C correspondiente</t>
  </si>
  <si>
    <t>Persona que se desempeña o desempeñó en comisión de servicio en la institución informante durante el período.</t>
  </si>
  <si>
    <t>CS</t>
  </si>
  <si>
    <t>Persona que durante el período informado guardó reserva de su cargo titular, para desempeñarse en otro cargo fuera de la institución informante, según situación a la fecha de cierre del informe.</t>
  </si>
  <si>
    <t>CR</t>
  </si>
  <si>
    <t>070600_4002</t>
  </si>
  <si>
    <t>Comité Regional de Fomento Productivo de Antofagasta</t>
  </si>
  <si>
    <t>070600_4008</t>
  </si>
  <si>
    <t>Comité Regional de Fomento Productivo de Bio Bio</t>
  </si>
  <si>
    <t>070600_4014</t>
  </si>
  <si>
    <t>Comité Regional de Fomento Productivo de Los Rios</t>
  </si>
  <si>
    <t>070600_1400</t>
  </si>
  <si>
    <t>Consejo Nacional de Producción Limpia</t>
  </si>
  <si>
    <t>100601</t>
  </si>
  <si>
    <t>Subsecretaría de Derechos Humanos</t>
  </si>
  <si>
    <t>Servicio Nacional de la Mujer y la Equidad de Género</t>
  </si>
  <si>
    <t>280101</t>
  </si>
  <si>
    <t>280102</t>
  </si>
  <si>
    <t>280103</t>
  </si>
  <si>
    <t>Elecciones Parlamentarias y Presidencial</t>
  </si>
  <si>
    <t>Profesionales de la Educación, Ley N°19.070</t>
  </si>
  <si>
    <t>Asistentes de la Educación, Ley 19.464</t>
  </si>
  <si>
    <t>Unidades de Apoyo a Tribunales</t>
  </si>
  <si>
    <t>MINISTERIO DEL INTERIOR Y SEGURIDAD PÚBLICA  </t>
  </si>
  <si>
    <t>Gobierno Regional Región Tarapacá</t>
  </si>
  <si>
    <t>Gastos de Funcionamiento Región Tarapacá</t>
  </si>
  <si>
    <t>Inversión Regional Región Tarapacá</t>
  </si>
  <si>
    <t>Gobierno Regional Región Antofagasta</t>
  </si>
  <si>
    <t>Gastos de Funcionamiento Región Antofagasta</t>
  </si>
  <si>
    <t>Gobierno Regional Región  Antofagasta</t>
  </si>
  <si>
    <t>Inversión Regional Región Antofagasta</t>
  </si>
  <si>
    <t>Gobierno Regional Región Atacama</t>
  </si>
  <si>
    <t>Gastos de Funcionamiento Región Atacama</t>
  </si>
  <si>
    <t>Inversión Regional Región Atacama</t>
  </si>
  <si>
    <t>Gobierno Regional Región Coquimbo</t>
  </si>
  <si>
    <t>Gastos de Funcionamiento Región Coquimbo</t>
  </si>
  <si>
    <t>Inversión Regional Región Coquimbo</t>
  </si>
  <si>
    <t>Gobierno Regional Región Valparaíso</t>
  </si>
  <si>
    <t>Gastos de Funcionamiento Región Valparaíso</t>
  </si>
  <si>
    <t>Inversión Regional Región Valparaíso</t>
  </si>
  <si>
    <t>Gobierno Regional Región Libertador General Bernardo O'Higgins</t>
  </si>
  <si>
    <t>Gastos de Funcionamiento Región Libertador General Bernardo O'Higgins</t>
  </si>
  <si>
    <t>Inversión Regional Región Libertador General Bernardo O'Higgins</t>
  </si>
  <si>
    <t>Gobierno Regional Región Maule</t>
  </si>
  <si>
    <t>Gastos de Funcionamiento Región Maule</t>
  </si>
  <si>
    <t>Inversión Regional Región Maule</t>
  </si>
  <si>
    <t>Gobierno Regional Región Biobío</t>
  </si>
  <si>
    <t>Gastos de Funcionamiento Región Biobío</t>
  </si>
  <si>
    <t>Inversión Regional Región Biobío</t>
  </si>
  <si>
    <t>Gobierno Regional Región Araucanía</t>
  </si>
  <si>
    <t>Gastos de Funcionamiento Región Araucanía</t>
  </si>
  <si>
    <t>Inversión Regional Región Araucanía</t>
  </si>
  <si>
    <t>Gobierno Regional Región Los Lagos</t>
  </si>
  <si>
    <t>Gastos de Funcionamiento Región Los Lagos</t>
  </si>
  <si>
    <t>Inversión Regional Región Los Lagos</t>
  </si>
  <si>
    <t>Gobierno Regional Región Aysén del Gral. Carlos Ibáñez del Campo</t>
  </si>
  <si>
    <t>Gastos de Funcionamiento Región Aysén del Gral. Carlos Ibáñez del Campo</t>
  </si>
  <si>
    <t>Inversión Regional Región Aysén del Gral. Carlos Ibáñez del Campo</t>
  </si>
  <si>
    <t>Gobierno Regional Región Magallanes y Antártica Chilena</t>
  </si>
  <si>
    <t>Gastos de Funcionamiento Región Magallanes y Antártica Chilena</t>
  </si>
  <si>
    <t>Inversión Regional Región Magallanes y Antártica Chilena</t>
  </si>
  <si>
    <t>Gobierno Regional Región Los Ríos</t>
  </si>
  <si>
    <t>Gastos de Funcionamiento Región Los Ríos</t>
  </si>
  <si>
    <t>Inversión Regional Región Los Ríos</t>
  </si>
  <si>
    <t>Gobierno Regional Región Arica y Parinacota</t>
  </si>
  <si>
    <t>Gastos de Funcionamiento Región Arica y Parinacota</t>
  </si>
  <si>
    <t>Inversión Regional Región Arica y Parinacota</t>
  </si>
  <si>
    <t>057601</t>
  </si>
  <si>
    <t>Gobierno Regional Región Ñuble</t>
  </si>
  <si>
    <t>Gastos de Funcionamiento Región Ñuble</t>
  </si>
  <si>
    <t>070702</t>
  </si>
  <si>
    <t>Censos</t>
  </si>
  <si>
    <t>070903</t>
  </si>
  <si>
    <t>Programa de promoción Internacional</t>
  </si>
  <si>
    <t>Agencia de Promoción de la Inversión Extranjera</t>
  </si>
  <si>
    <t>080108</t>
  </si>
  <si>
    <t>Programa de Modernización del Sector Público</t>
  </si>
  <si>
    <t>080109</t>
  </si>
  <si>
    <t>Programa Exportación de Servicios</t>
  </si>
  <si>
    <t>Desarrollo Profesional Docente y Directivo</t>
  </si>
  <si>
    <t>Fortalecimiento de la Educación Superior Pública</t>
  </si>
  <si>
    <t>Dirección de Educación Pública</t>
  </si>
  <si>
    <t>Apoyo a la Implementación de los Servicios Locales de Educación</t>
  </si>
  <si>
    <t>Servicio Local de Educación Barrancas</t>
  </si>
  <si>
    <t>Servicio Educativo</t>
  </si>
  <si>
    <t>Servicio Local de Educación Puerto Cordillera</t>
  </si>
  <si>
    <t>Programa de Concesiones Ministerio de Justicia</t>
  </si>
  <si>
    <t>Gobierno Digital</t>
  </si>
  <si>
    <t>Prevención y atención de violencia contra las mujeres</t>
  </si>
  <si>
    <t>290101</t>
  </si>
  <si>
    <t>Subsecretaría de las Culturas y las Artes</t>
  </si>
  <si>
    <t>290102</t>
  </si>
  <si>
    <t>290201</t>
  </si>
  <si>
    <t>Subsecretaría del Patrimonio Cultural</t>
  </si>
  <si>
    <t>290301</t>
  </si>
  <si>
    <t>Servicio Nacional del Patrimonio Cultural</t>
  </si>
  <si>
    <t>290302</t>
  </si>
  <si>
    <t>Redes de Bibliotecas Públicas</t>
  </si>
  <si>
    <t>290303</t>
  </si>
  <si>
    <t>Consejo de Monumentos Nacionales</t>
  </si>
  <si>
    <t>057502</t>
  </si>
  <si>
    <t>090101</t>
  </si>
  <si>
    <t>090129</t>
  </si>
  <si>
    <t>091701</t>
  </si>
  <si>
    <t>091702</t>
  </si>
  <si>
    <t>091703</t>
  </si>
  <si>
    <t>091801</t>
  </si>
  <si>
    <t>091802</t>
  </si>
  <si>
    <t>091901</t>
  </si>
  <si>
    <t>091902</t>
  </si>
  <si>
    <t>080107</t>
  </si>
  <si>
    <t>Sistema Integrado de Comercio Exterior</t>
  </si>
  <si>
    <t>083101</t>
  </si>
  <si>
    <t>Comisión para el Mercado Financiero</t>
  </si>
  <si>
    <t>MINISTERIO DE LAS CULTURAS, LAS ARTES Y EL PATRIMONIO </t>
  </si>
  <si>
    <t>Ley SANNA, contingencia A</t>
  </si>
  <si>
    <t>Ley SANNA, contingencia B</t>
  </si>
  <si>
    <t>Ley SANNA, contingencia C</t>
  </si>
  <si>
    <t>Ley SANNA, contingencia D</t>
  </si>
  <si>
    <t>057602</t>
  </si>
  <si>
    <t>Inversión Regional Región Ñuble</t>
  </si>
  <si>
    <t>092101</t>
  </si>
  <si>
    <t>Servicio Local de Educación Huasco</t>
  </si>
  <si>
    <t>Gastos Administrativos</t>
  </si>
  <si>
    <t>092102</t>
  </si>
  <si>
    <t>092201</t>
  </si>
  <si>
    <t>Servicio Local de Educación Costa Araucanía</t>
  </si>
  <si>
    <t>092202</t>
  </si>
  <si>
    <t>092301</t>
  </si>
  <si>
    <t>Servicio Local de Educación Chinchorro</t>
  </si>
  <si>
    <t>092302</t>
  </si>
  <si>
    <t>092401</t>
  </si>
  <si>
    <t>Servicio Local de Educacuón Gabriela Mistral</t>
  </si>
  <si>
    <t>092402</t>
  </si>
  <si>
    <t>092501</t>
  </si>
  <si>
    <t>Servicio Local de Educación Andalién  Sur</t>
  </si>
  <si>
    <t>092502</t>
  </si>
  <si>
    <t>211001</t>
  </si>
  <si>
    <t>Subsecretaría de la niñez</t>
  </si>
  <si>
    <t>211002</t>
  </si>
  <si>
    <t>Sistema de protección integral a la infancia</t>
  </si>
  <si>
    <t>LGN</t>
  </si>
  <si>
    <t>Personal Adscrito</t>
  </si>
  <si>
    <t>Personal liberado de guardia, según el artículo 44° de la Ley N° 15.076 y Ley 19.230, aplicable sólo a profesionales funcionarios de las Unidades de Emergencia, UCI y Maternidades de los Servicios de Salud y Establecimientos de carácter experimental.</t>
  </si>
  <si>
    <t>CONTINUIDAD</t>
  </si>
  <si>
    <t>DERECHO_SUBS</t>
  </si>
  <si>
    <t>MONTO_SUBS</t>
  </si>
  <si>
    <t>ESTADO_REC</t>
  </si>
  <si>
    <t>N_DIAS_REC</t>
  </si>
  <si>
    <t>MONTO_REC</t>
  </si>
  <si>
    <t>MONTO_COT</t>
  </si>
  <si>
    <t>TABLA N°33</t>
  </si>
  <si>
    <t>Estado de recuperación de subsidios</t>
  </si>
  <si>
    <t xml:space="preserve">Descripción </t>
  </si>
  <si>
    <t>Total</t>
  </si>
  <si>
    <t>TOT</t>
  </si>
  <si>
    <t>Parcial</t>
  </si>
  <si>
    <t>PAR</t>
  </si>
  <si>
    <t xml:space="preserve">No Recupera </t>
  </si>
  <si>
    <t>SDR</t>
  </si>
  <si>
    <t>En Trámite</t>
  </si>
  <si>
    <t>PEN</t>
  </si>
  <si>
    <t>Accidente del trabajo o del trayecto (extendido por prestador salud)</t>
  </si>
  <si>
    <t>5A</t>
  </si>
  <si>
    <t>Accidente del trabajo o del trayecto (extendido por organismos administradores seguro accidentes del trabajo y enfermedades profesionales)</t>
  </si>
  <si>
    <t>5B</t>
  </si>
  <si>
    <t>Enfermedad Profesional (extendido por prestador salud)</t>
  </si>
  <si>
    <t>6A</t>
  </si>
  <si>
    <t>Enfermedad Profesional (extendido por organismos administradores seguro accidentes del trabajo y enfermedades profesionales)</t>
  </si>
  <si>
    <t>6B</t>
  </si>
  <si>
    <t>Permiso Postnatal parental</t>
  </si>
  <si>
    <r>
      <rPr>
        <b/>
        <sz val="10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VALIDA ID_SERV y pegar valores, luego copiar todo y pegar en columna ID_SERV desde la Celda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</si>
</sst>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sz val="7"/>
      <name val="Calibri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10"/>
      <color indexed="12"/>
      <name val="Calibri"/>
      <family val="2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0808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6" fillId="0" borderId="0"/>
    <xf numFmtId="0" fontId="11" fillId="0" borderId="0"/>
    <xf numFmtId="0" fontId="2" fillId="0" borderId="0"/>
    <xf numFmtId="0" fontId="2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9" fillId="0" borderId="3" xfId="0" applyFont="1" applyBorder="1" applyAlignment="1">
      <alignment horizontal="justify" vertical="top" wrapText="1"/>
    </xf>
    <xf numFmtId="0" fontId="9" fillId="5" borderId="4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justify" vertical="top" wrapText="1"/>
    </xf>
    <xf numFmtId="49" fontId="10" fillId="5" borderId="4" xfId="0" applyNumberFormat="1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left" vertical="top" wrapText="1"/>
    </xf>
    <xf numFmtId="0" fontId="10" fillId="5" borderId="4" xfId="0" applyFont="1" applyFill="1" applyBorder="1" applyAlignment="1">
      <alignment horizontal="center" vertical="top" wrapText="1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49" fontId="12" fillId="0" borderId="0" xfId="3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/>
    <xf numFmtId="0" fontId="3" fillId="0" borderId="3" xfId="0" applyFont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0" fontId="18" fillId="5" borderId="4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2" applyFont="1" applyBorder="1" applyAlignment="1">
      <alignment horizontal="center"/>
    </xf>
    <xf numFmtId="0" fontId="19" fillId="0" borderId="3" xfId="0" applyFont="1" applyBorder="1" applyAlignment="1">
      <alignment horizontal="left" vertical="top" wrapText="1"/>
    </xf>
    <xf numFmtId="0" fontId="9" fillId="4" borderId="1" xfId="4" applyFont="1" applyFill="1" applyBorder="1" applyAlignment="1">
      <alignment vertical="center"/>
    </xf>
    <xf numFmtId="0" fontId="9" fillId="4" borderId="5" xfId="4" applyFont="1" applyFill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5" borderId="4" xfId="4" applyFont="1" applyFill="1" applyBorder="1" applyAlignment="1">
      <alignment horizontal="center" vertical="center"/>
    </xf>
    <xf numFmtId="0" fontId="10" fillId="6" borderId="3" xfId="4" applyFont="1" applyFill="1" applyBorder="1" applyAlignment="1">
      <alignment vertical="center"/>
    </xf>
    <xf numFmtId="0" fontId="10" fillId="5" borderId="4" xfId="4" applyFont="1" applyFill="1" applyBorder="1" applyAlignment="1">
      <alignment horizontal="center" vertical="center"/>
    </xf>
    <xf numFmtId="0" fontId="10" fillId="3" borderId="3" xfId="4" applyFont="1" applyFill="1" applyBorder="1" applyAlignment="1">
      <alignment vertical="center"/>
    </xf>
    <xf numFmtId="0" fontId="10" fillId="7" borderId="3" xfId="4" applyFont="1" applyFill="1" applyBorder="1" applyAlignment="1">
      <alignment vertical="center"/>
    </xf>
    <xf numFmtId="0" fontId="21" fillId="8" borderId="3" xfId="4" applyFont="1" applyFill="1" applyBorder="1" applyAlignment="1">
      <alignment vertical="center"/>
    </xf>
    <xf numFmtId="0" fontId="21" fillId="9" borderId="3" xfId="4" applyFont="1" applyFill="1" applyBorder="1" applyAlignment="1">
      <alignment vertical="center"/>
    </xf>
    <xf numFmtId="0" fontId="10" fillId="10" borderId="3" xfId="4" applyFont="1" applyFill="1" applyBorder="1" applyAlignment="1">
      <alignment vertical="center"/>
    </xf>
    <xf numFmtId="0" fontId="10" fillId="11" borderId="3" xfId="4" applyFont="1" applyFill="1" applyBorder="1" applyAlignment="1">
      <alignment vertical="center"/>
    </xf>
    <xf numFmtId="0" fontId="10" fillId="0" borderId="3" xfId="4" applyFont="1" applyFill="1" applyBorder="1" applyAlignment="1">
      <alignment vertical="center"/>
    </xf>
    <xf numFmtId="0" fontId="9" fillId="0" borderId="0" xfId="4" applyFont="1" applyAlignment="1">
      <alignment horizontal="justify" vertical="center"/>
    </xf>
    <xf numFmtId="0" fontId="2" fillId="0" borderId="0" xfId="4" applyAlignment="1">
      <alignment vertical="center"/>
    </xf>
    <xf numFmtId="0" fontId="9" fillId="4" borderId="1" xfId="4" applyFont="1" applyFill="1" applyBorder="1" applyAlignment="1">
      <alignment vertical="center" wrapText="1"/>
    </xf>
    <xf numFmtId="0" fontId="9" fillId="4" borderId="5" xfId="4" applyFont="1" applyFill="1" applyBorder="1" applyAlignment="1">
      <alignment vertical="center" wrapText="1"/>
    </xf>
    <xf numFmtId="0" fontId="9" fillId="0" borderId="3" xfId="4" applyFont="1" applyBorder="1" applyAlignment="1">
      <alignment vertical="center" wrapText="1"/>
    </xf>
    <xf numFmtId="0" fontId="9" fillId="5" borderId="4" xfId="4" applyFont="1" applyFill="1" applyBorder="1" applyAlignment="1">
      <alignment horizontal="center" vertical="center" wrapText="1"/>
    </xf>
    <xf numFmtId="0" fontId="9" fillId="6" borderId="5" xfId="4" applyFont="1" applyFill="1" applyBorder="1" applyAlignment="1">
      <alignment horizontal="center" vertical="center"/>
    </xf>
    <xf numFmtId="0" fontId="10" fillId="0" borderId="6" xfId="4" applyFont="1" applyBorder="1" applyAlignment="1">
      <alignment vertical="center" wrapText="1"/>
    </xf>
    <xf numFmtId="0" fontId="10" fillId="5" borderId="3" xfId="4" applyFont="1" applyFill="1" applyBorder="1" applyAlignment="1">
      <alignment vertical="center" wrapText="1"/>
    </xf>
    <xf numFmtId="0" fontId="9" fillId="3" borderId="5" xfId="4" quotePrefix="1" applyFont="1" applyFill="1" applyBorder="1" applyAlignment="1">
      <alignment horizontal="center" vertical="center"/>
    </xf>
    <xf numFmtId="0" fontId="9" fillId="10" borderId="5" xfId="4" applyFont="1" applyFill="1" applyBorder="1" applyAlignment="1">
      <alignment horizontal="center" vertical="center"/>
    </xf>
    <xf numFmtId="0" fontId="9" fillId="7" borderId="5" xfId="4" applyFont="1" applyFill="1" applyBorder="1" applyAlignment="1">
      <alignment horizontal="center" vertical="center"/>
    </xf>
    <xf numFmtId="0" fontId="22" fillId="8" borderId="5" xfId="4" applyFont="1" applyFill="1" applyBorder="1" applyAlignment="1">
      <alignment horizontal="center" vertical="center"/>
    </xf>
    <xf numFmtId="0" fontId="22" fillId="9" borderId="5" xfId="4" applyFont="1" applyFill="1" applyBorder="1" applyAlignment="1">
      <alignment horizontal="center" vertical="center"/>
    </xf>
    <xf numFmtId="0" fontId="10" fillId="0" borderId="3" xfId="4" applyFont="1" applyBorder="1" applyAlignment="1">
      <alignment vertical="center" wrapText="1"/>
    </xf>
    <xf numFmtId="0" fontId="10" fillId="5" borderId="4" xfId="4" applyFont="1" applyFill="1" applyBorder="1" applyAlignment="1">
      <alignment vertical="center" wrapText="1"/>
    </xf>
    <xf numFmtId="0" fontId="9" fillId="11" borderId="5" xfId="4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left" vertical="top" wrapText="1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Protection="1"/>
    <xf numFmtId="0" fontId="10" fillId="2" borderId="0" xfId="0" applyFont="1" applyFill="1" applyProtection="1"/>
    <xf numFmtId="49" fontId="10" fillId="0" borderId="0" xfId="0" applyNumberFormat="1" applyFont="1" applyProtection="1"/>
    <xf numFmtId="0" fontId="10" fillId="0" borderId="0" xfId="0" applyFont="1" applyFill="1" applyAlignment="1">
      <alignment horizontal="center" vertical="center"/>
    </xf>
    <xf numFmtId="49" fontId="12" fillId="0" borderId="0" xfId="3" applyNumberFormat="1" applyFont="1" applyFill="1" applyAlignment="1">
      <alignment horizontal="center" vertical="center" wrapText="1"/>
    </xf>
    <xf numFmtId="0" fontId="13" fillId="0" borderId="0" xfId="4" applyFont="1"/>
    <xf numFmtId="14" fontId="0" fillId="0" borderId="0" xfId="0" applyNumberFormat="1" applyAlignment="1">
      <alignment horizontal="center" vertical="center"/>
    </xf>
    <xf numFmtId="49" fontId="12" fillId="0" borderId="7" xfId="3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30" fillId="0" borderId="0" xfId="3" applyNumberFormat="1" applyFont="1"/>
    <xf numFmtId="0" fontId="30" fillId="0" borderId="0" xfId="3" applyFont="1"/>
    <xf numFmtId="0" fontId="30" fillId="0" borderId="0" xfId="0" applyFont="1"/>
    <xf numFmtId="49" fontId="1" fillId="0" borderId="0" xfId="0" applyNumberFormat="1" applyFont="1" applyAlignment="1">
      <alignment horizontal="left"/>
    </xf>
    <xf numFmtId="0" fontId="1" fillId="5" borderId="3" xfId="4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/>
    <xf numFmtId="0" fontId="13" fillId="0" borderId="0" xfId="0" applyFont="1" applyFill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top" wrapText="1"/>
    </xf>
    <xf numFmtId="0" fontId="31" fillId="0" borderId="3" xfId="0" applyFont="1" applyBorder="1" applyAlignment="1">
      <alignment horizontal="justify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25" fillId="13" borderId="0" xfId="0" applyFont="1" applyFill="1" applyAlignment="1">
      <alignment horizontal="center" vertical="center" wrapText="1"/>
    </xf>
    <xf numFmtId="0" fontId="24" fillId="14" borderId="0" xfId="2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7" fillId="12" borderId="0" xfId="1" applyFont="1" applyFill="1" applyAlignment="1">
      <alignment horizontal="center" vertical="center" wrapText="1"/>
    </xf>
    <xf numFmtId="0" fontId="32" fillId="0" borderId="5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49" fontId="1" fillId="0" borderId="7" xfId="3" applyNumberFormat="1" applyFont="1" applyFill="1" applyBorder="1"/>
    <xf numFmtId="0" fontId="1" fillId="0" borderId="7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8" xfId="3" applyFont="1" applyFill="1" applyBorder="1" applyAlignment="1">
      <alignment vertical="center"/>
    </xf>
    <xf numFmtId="0" fontId="29" fillId="0" borderId="0" xfId="3" applyFont="1" applyBorder="1" applyAlignment="1"/>
    <xf numFmtId="0" fontId="1" fillId="0" borderId="7" xfId="3" applyFont="1" applyBorder="1" applyAlignment="1">
      <alignment vertical="center"/>
    </xf>
    <xf numFmtId="0" fontId="29" fillId="0" borderId="7" xfId="3" applyFont="1" applyBorder="1" applyAlignment="1"/>
    <xf numFmtId="0" fontId="1" fillId="0" borderId="0" xfId="3" applyFont="1" applyBorder="1" applyAlignment="1">
      <alignment vertical="center"/>
    </xf>
    <xf numFmtId="49" fontId="13" fillId="0" borderId="0" xfId="3" applyNumberFormat="1" applyFont="1"/>
    <xf numFmtId="0" fontId="29" fillId="0" borderId="7" xfId="3" applyFont="1" applyBorder="1" applyAlignment="1">
      <alignment wrapText="1"/>
    </xf>
    <xf numFmtId="0" fontId="29" fillId="0" borderId="0" xfId="3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9" fillId="0" borderId="5" xfId="0" applyFont="1" applyBorder="1" applyAlignment="1">
      <alignment horizontal="justify" vertical="top" wrapText="1"/>
    </xf>
    <xf numFmtId="0" fontId="19" fillId="5" borderId="2" xfId="0" applyFont="1" applyFill="1" applyBorder="1" applyAlignment="1">
      <alignment horizontal="center" wrapText="1"/>
    </xf>
    <xf numFmtId="49" fontId="1" fillId="15" borderId="7" xfId="3" applyNumberFormat="1" applyFont="1" applyFill="1" applyBorder="1"/>
    <xf numFmtId="0" fontId="1" fillId="15" borderId="7" xfId="3" applyFont="1" applyFill="1" applyBorder="1" applyAlignment="1">
      <alignment vertical="center"/>
    </xf>
    <xf numFmtId="0" fontId="1" fillId="15" borderId="0" xfId="3" applyFont="1" applyFill="1" applyBorder="1" applyAlignment="1">
      <alignment vertical="center"/>
    </xf>
    <xf numFmtId="0" fontId="1" fillId="15" borderId="0" xfId="0" applyFont="1" applyFill="1" applyBorder="1" applyAlignment="1">
      <alignment vertical="center"/>
    </xf>
    <xf numFmtId="0" fontId="13" fillId="15" borderId="0" xfId="5" applyFont="1" applyFill="1"/>
    <xf numFmtId="0" fontId="30" fillId="15" borderId="0" xfId="0" applyFont="1" applyFill="1"/>
    <xf numFmtId="0" fontId="1" fillId="15" borderId="0" xfId="0" applyFont="1" applyFill="1"/>
    <xf numFmtId="0" fontId="23" fillId="5" borderId="4" xfId="0" applyFont="1" applyFill="1" applyBorder="1" applyAlignment="1">
      <alignment vertical="top" wrapText="1"/>
    </xf>
    <xf numFmtId="0" fontId="19" fillId="16" borderId="3" xfId="0" applyFont="1" applyFill="1" applyBorder="1" applyAlignment="1">
      <alignment vertical="top" wrapText="1"/>
    </xf>
    <xf numFmtId="0" fontId="23" fillId="16" borderId="4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justify" vertical="top" wrapText="1"/>
    </xf>
    <xf numFmtId="0" fontId="9" fillId="4" borderId="2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17" fillId="4" borderId="1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vertical="top" wrapText="1"/>
    </xf>
    <xf numFmtId="0" fontId="17" fillId="4" borderId="2" xfId="0" applyFont="1" applyFill="1" applyBorder="1" applyAlignment="1">
      <alignment vertical="top" wrapText="1"/>
    </xf>
    <xf numFmtId="0" fontId="33" fillId="4" borderId="1" xfId="0" applyFont="1" applyFill="1" applyBorder="1" applyAlignment="1">
      <alignment horizontal="justify" vertical="center" wrapText="1"/>
    </xf>
    <xf numFmtId="0" fontId="33" fillId="4" borderId="2" xfId="0" applyFont="1" applyFill="1" applyBorder="1" applyAlignment="1">
      <alignment horizontal="justify" vertical="center" wrapText="1"/>
    </xf>
    <xf numFmtId="0" fontId="34" fillId="4" borderId="1" xfId="0" applyFont="1" applyFill="1" applyBorder="1" applyAlignment="1">
      <alignment horizontal="justify" vertical="center" wrapText="1"/>
    </xf>
    <xf numFmtId="0" fontId="34" fillId="4" borderId="2" xfId="0" applyFont="1" applyFill="1" applyBorder="1" applyAlignment="1">
      <alignment horizontal="justify" vertical="center" wrapText="1"/>
    </xf>
    <xf numFmtId="0" fontId="35" fillId="17" borderId="3" xfId="0" applyFont="1" applyFill="1" applyBorder="1" applyAlignment="1">
      <alignment horizontal="justify" vertical="center" wrapText="1"/>
    </xf>
    <xf numFmtId="0" fontId="35" fillId="17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justify" vertical="center" wrapText="1"/>
    </xf>
    <xf numFmtId="0" fontId="29" fillId="0" borderId="4" xfId="0" applyFont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justify" vertical="top" wrapText="1"/>
    </xf>
    <xf numFmtId="0" fontId="10" fillId="15" borderId="4" xfId="0" applyFont="1" applyFill="1" applyBorder="1" applyAlignment="1">
      <alignment horizontal="center" wrapText="1"/>
    </xf>
    <xf numFmtId="0" fontId="10" fillId="15" borderId="3" xfId="0" applyFont="1" applyFill="1" applyBorder="1" applyAlignment="1">
      <alignment horizontal="left" vertical="top" wrapText="1"/>
    </xf>
    <xf numFmtId="0" fontId="1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left"/>
    </xf>
    <xf numFmtId="1" fontId="10" fillId="0" borderId="0" xfId="0" applyNumberFormat="1" applyFont="1"/>
    <xf numFmtId="1" fontId="1" fillId="0" borderId="0" xfId="0" applyNumberFormat="1" applyFont="1" applyAlignment="1">
      <alignment horizontal="right"/>
    </xf>
    <xf numFmtId="0" fontId="10" fillId="15" borderId="0" xfId="0" applyFont="1" applyFill="1" applyAlignment="1">
      <alignment horizontal="center" vertical="center"/>
    </xf>
  </cellXfs>
  <cellStyles count="6">
    <cellStyle name="Normal" xfId="0" builtinId="0"/>
    <cellStyle name="Normal 2" xfId="3"/>
    <cellStyle name="Normal 2 2" xfId="1"/>
    <cellStyle name="Normal 2 2 2" xfId="2"/>
    <cellStyle name="Normal 4" xfId="4"/>
    <cellStyle name="Normal 4 10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BE11"/>
  <sheetViews>
    <sheetView showGridLines="0" tabSelected="1" zoomScale="85" zoomScaleNormal="85" workbookViewId="0">
      <selection activeCell="A2" sqref="A2"/>
    </sheetView>
  </sheetViews>
  <sheetFormatPr baseColWidth="10" defaultColWidth="11.42578125" defaultRowHeight="12.75" x14ac:dyDescent="0.2"/>
  <cols>
    <col min="1" max="1" width="12" style="31" customWidth="1"/>
    <col min="2" max="2" width="10" style="31" customWidth="1"/>
    <col min="3" max="3" width="13" style="31" customWidth="1"/>
    <col min="4" max="4" width="7" style="31" customWidth="1"/>
    <col min="5" max="6" width="20.7109375" style="31" customWidth="1"/>
    <col min="7" max="7" width="30.7109375" style="31" customWidth="1"/>
    <col min="8" max="8" width="5" style="31" bestFit="1" customWidth="1"/>
    <col min="9" max="10" width="10.7109375" style="31" customWidth="1"/>
    <col min="11" max="12" width="15.7109375" style="31" customWidth="1"/>
    <col min="13" max="13" width="7.28515625" style="31" customWidth="1"/>
    <col min="14" max="14" width="13.42578125" style="31" customWidth="1"/>
    <col min="15" max="15" width="9.28515625" style="31" customWidth="1"/>
    <col min="16" max="16" width="10.140625" style="31" customWidth="1"/>
    <col min="17" max="17" width="14.7109375" style="31" customWidth="1"/>
    <col min="18" max="20" width="15" style="31" customWidth="1"/>
    <col min="21" max="28" width="13.85546875" style="31" customWidth="1"/>
    <col min="29" max="29" width="14" style="31" customWidth="1"/>
    <col min="30" max="30" width="11.42578125" style="31" customWidth="1"/>
    <col min="31" max="31" width="18.5703125" style="31" customWidth="1"/>
    <col min="32" max="32" width="32.42578125" style="31" customWidth="1"/>
    <col min="33" max="33" width="22.42578125" style="31" customWidth="1"/>
    <col min="34" max="34" width="11.42578125" style="31" customWidth="1"/>
    <col min="35" max="35" width="18.5703125" style="31" customWidth="1"/>
    <col min="36" max="36" width="10.28515625" style="31" bestFit="1" customWidth="1"/>
    <col min="37" max="37" width="11.5703125" style="31" customWidth="1"/>
    <col min="38" max="38" width="13.7109375" style="31" customWidth="1"/>
    <col min="39" max="39" width="15.85546875" style="31" customWidth="1"/>
    <col min="40" max="40" width="15.140625" style="31" customWidth="1"/>
    <col min="41" max="41" width="13.140625" style="31" customWidth="1"/>
    <col min="42" max="42" width="15.7109375" style="31" customWidth="1"/>
    <col min="43" max="43" width="23.7109375" style="31" customWidth="1"/>
    <col min="44" max="44" width="18.140625" style="31" customWidth="1"/>
    <col min="45" max="45" width="27.7109375" style="31" customWidth="1"/>
    <col min="46" max="46" width="13.85546875" style="31" customWidth="1"/>
    <col min="47" max="47" width="27.7109375" style="31" customWidth="1"/>
    <col min="48" max="48" width="12.7109375" style="31" customWidth="1"/>
    <col min="49" max="51" width="14.42578125" style="31" customWidth="1"/>
    <col min="52" max="52" width="39.7109375" style="31" bestFit="1" customWidth="1"/>
    <col min="53" max="53" width="40.42578125" style="31" bestFit="1" customWidth="1"/>
    <col min="54" max="54" width="50" style="31" bestFit="1" customWidth="1"/>
    <col min="55" max="56" width="26.85546875" style="31" bestFit="1" customWidth="1"/>
    <col min="57" max="57" width="16" style="31" bestFit="1" customWidth="1"/>
    <col min="58" max="16384" width="11.42578125" style="31"/>
  </cols>
  <sheetData>
    <row r="1" spans="1:57" customFormat="1" ht="42.75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734</v>
      </c>
      <c r="F1" s="21" t="s">
        <v>735</v>
      </c>
      <c r="G1" s="21" t="s">
        <v>736</v>
      </c>
      <c r="H1" s="21" t="s">
        <v>1095</v>
      </c>
      <c r="I1" s="86" t="s">
        <v>1142</v>
      </c>
      <c r="J1" s="69" t="s">
        <v>997</v>
      </c>
      <c r="K1" s="69" t="s">
        <v>998</v>
      </c>
      <c r="L1" s="86" t="s">
        <v>952</v>
      </c>
      <c r="M1" s="22" t="s">
        <v>4</v>
      </c>
      <c r="N1" s="23" t="s">
        <v>5</v>
      </c>
      <c r="O1" s="21" t="s">
        <v>6</v>
      </c>
      <c r="P1" s="21" t="s">
        <v>7</v>
      </c>
      <c r="Q1" s="85" t="s">
        <v>8</v>
      </c>
      <c r="R1" s="73" t="s">
        <v>1070</v>
      </c>
      <c r="S1" s="73" t="s">
        <v>1071</v>
      </c>
      <c r="T1" s="73" t="s">
        <v>1072</v>
      </c>
      <c r="U1" s="21" t="s">
        <v>9</v>
      </c>
      <c r="V1" s="21" t="s">
        <v>1291</v>
      </c>
      <c r="W1" s="21" t="s">
        <v>1292</v>
      </c>
      <c r="X1" s="21" t="s">
        <v>1293</v>
      </c>
      <c r="Y1" s="21" t="s">
        <v>1294</v>
      </c>
      <c r="Z1" s="21" t="s">
        <v>1295</v>
      </c>
      <c r="AA1" s="147" t="s">
        <v>1296</v>
      </c>
      <c r="AB1" s="147" t="s">
        <v>1297</v>
      </c>
      <c r="AC1" s="93" t="s">
        <v>0</v>
      </c>
      <c r="AD1" s="93" t="s">
        <v>992</v>
      </c>
      <c r="AE1" s="95" t="s">
        <v>1318</v>
      </c>
      <c r="AF1" s="96" t="s">
        <v>1064</v>
      </c>
      <c r="AG1" s="93" t="s">
        <v>440</v>
      </c>
      <c r="AH1" s="92" t="s">
        <v>78</v>
      </c>
      <c r="AI1" s="93" t="s">
        <v>79</v>
      </c>
      <c r="AJ1" s="93" t="s">
        <v>1095</v>
      </c>
      <c r="AK1" s="93" t="s">
        <v>1137</v>
      </c>
      <c r="AL1" s="93" t="s">
        <v>997</v>
      </c>
      <c r="AM1" s="93" t="s">
        <v>998</v>
      </c>
      <c r="AN1" s="94" t="s">
        <v>952</v>
      </c>
      <c r="AO1" s="94" t="s">
        <v>4</v>
      </c>
      <c r="AP1" s="94" t="s">
        <v>5</v>
      </c>
      <c r="AQ1" s="94" t="s">
        <v>6</v>
      </c>
      <c r="AR1" s="94" t="s">
        <v>7</v>
      </c>
      <c r="AS1" s="94" t="s">
        <v>8</v>
      </c>
      <c r="AT1" s="94" t="s">
        <v>1070</v>
      </c>
      <c r="AU1" s="94" t="s">
        <v>1071</v>
      </c>
      <c r="AV1" s="94" t="s">
        <v>1072</v>
      </c>
      <c r="AW1" s="94" t="s">
        <v>9</v>
      </c>
      <c r="AX1" s="94" t="s">
        <v>1291</v>
      </c>
      <c r="AY1" s="94" t="s">
        <v>1292</v>
      </c>
      <c r="AZ1" s="94" t="s">
        <v>1293</v>
      </c>
      <c r="BA1" s="94" t="s">
        <v>1294</v>
      </c>
      <c r="BB1" s="94" t="s">
        <v>1295</v>
      </c>
      <c r="BC1" s="94" t="s">
        <v>1296</v>
      </c>
      <c r="BD1" s="94" t="s">
        <v>1297</v>
      </c>
      <c r="BE1" s="76">
        <v>43373</v>
      </c>
    </row>
    <row r="2" spans="1:57" x14ac:dyDescent="0.2">
      <c r="A2" s="110"/>
      <c r="B2" s="83"/>
      <c r="C2" s="26"/>
      <c r="D2" s="27"/>
      <c r="E2" s="83"/>
      <c r="F2" s="83"/>
      <c r="G2" s="83"/>
      <c r="H2" s="83"/>
      <c r="I2" s="83"/>
      <c r="J2" s="27"/>
      <c r="K2" s="87"/>
      <c r="L2" s="87"/>
      <c r="M2" s="83"/>
      <c r="N2" s="28"/>
      <c r="O2" s="29"/>
      <c r="P2" s="143"/>
      <c r="Q2" s="110"/>
      <c r="R2" s="110"/>
      <c r="S2" s="110"/>
      <c r="T2" s="29"/>
      <c r="U2" s="24"/>
      <c r="V2" s="24"/>
      <c r="W2" s="110"/>
      <c r="X2" s="146"/>
      <c r="Y2" s="111"/>
      <c r="Z2" s="145"/>
      <c r="AA2" s="145"/>
      <c r="AB2" s="144"/>
      <c r="AC2" s="32" t="str">
        <f>IF(A2="","Celda vacía",IF(A2="L","-","Revisar"))</f>
        <v>Celda vacía</v>
      </c>
      <c r="AD2" s="33" t="str">
        <f>IF(B2="","Celda vacía",IF(LEN(B2)=4,REPLACE(B2,1,6,CONCATENATE("00",B2)),IF(LEN(B2)=5,REPLACE(B2,1,6,CONCATENATE("0",B2)),IF(LEN(B2)=6,REPLACE(B2,1,6,B2),IF(AND(LEN(B2)&gt;6,LEFT(B2,4)="1202"),REPLACE(B2,1,LEN(B2),B2),"Revisar")))))</f>
        <v>Celda vacía</v>
      </c>
      <c r="AE2" s="34"/>
      <c r="AF2" s="35" t="str">
        <f>IF(B2="","Celda Vacía",IF(ISERROR(IF(B2="","",VLOOKUP(B2,Codigo,3,0))),"Corregir código servicio",IF(B2="","",VLOOKUP(B2,Codigo,3,0))))</f>
        <v>Celda Vacía</v>
      </c>
      <c r="AG2" s="32" t="str">
        <f>IF(C2="","Celda vacía",IF(C2&gt;1000000,"-","Revisar con Edad"))</f>
        <v>Celda vacía</v>
      </c>
      <c r="AH2" s="32" t="str">
        <f>IF(D2="","Celda vacía",IF(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10,"K",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</f>
        <v>Celda vacía</v>
      </c>
      <c r="AI2" s="32" t="str">
        <f>IF(C2="","Celda vacía",IF(C2="E","-",IF(IF(AH2=11,0,IF(AH2=10,"K",AH2))=D2,"-","Corregir RUN")))</f>
        <v>Celda vacía</v>
      </c>
      <c r="AJ2" s="32" t="str">
        <f>IF(H2="","Celda vacía",IF(OR(H2="M",H2="H"),"-","Validar con Tabla N°01"))</f>
        <v>Celda vacía</v>
      </c>
      <c r="AK2" s="32" t="str">
        <f>IF(I2="","Celda vacía",IF(ISERROR(VLOOKUP(I2,Tabla_27_Matriz_Base,1,0)),"Revisar","-"))</f>
        <v>Celda vacía</v>
      </c>
      <c r="AL2" s="32" t="str">
        <f>IF(J2="","Celda vacía",IF(ISERROR(VLOOKUP(J2,Tabla_04_Sist.Rem,1,0)),"Revisar","-"))</f>
        <v>Celda vacía</v>
      </c>
      <c r="AM2" s="32" t="str">
        <f>IF(J2="","Celda vacía",IF(OR(J2=10,J2=40,J2=60,J2=70),IF(ISERROR(VLOOKUP(K2,Tabla_06_10_40_60_70_EUS,1,0)),"Revisar","-"),
IF(AND(A2="l",J2=11,K2="DIRECTIVO"),"Dual",
IF(OR(J2=11,J2=12),IF(ISERROR(VLOOKUP(K2,Tabla_06_11_12_15076_19664,1,0)),"Revisar","-"),
IF(J2=61,IF(ISERROR(VLOOKUP(K2,Tabla_06_DFL29_61_Experimentales,1,0)),"Revisar","-"),IF(J2=20,IF(ISERROR(VLOOKUP(K2,Tabla_06_20_Fiscalizadores,1,0)),"Revisar","-"),IF(J2=80,IF(ISERROR(VLOOKUP(K2,Tabla_06_80_Codigo_del_Trabajo,1,0)),"Revisar","-"),IF(J2=30,IF(ISERROR(VLOOKUP(K2,Tabla_06_30_Poder_Judicial,1,0)),"Revisar","-"),IF(ISERROR(VLOOKUP(K2,Tabla_06_50_Ministerio_Publico,1,0)),"Revisar","-")))))))))</f>
        <v>Celda vacía</v>
      </c>
      <c r="AN2" s="88" t="str">
        <f>IF(L2="","Celda vacía",IF(ISERROR(VLOOKUP(L2,Tabla_Personal,1,0)),"Revisar","-"))</f>
        <v>Celda vacía</v>
      </c>
      <c r="AO2" s="36" t="str">
        <f>IF(M2="","Celda vacía",IF(ISERROR(VLOOKUP(M2,Tabla_01_Mes,1,0)),"Revisar","-"))</f>
        <v>Celda vacía</v>
      </c>
      <c r="AP2" s="36" t="str">
        <f>IF(N2="","Celda vacía",
IF(AND(M2="01",N2&gt;=L_conversión!$C$117,N2&lt;=L_conversión!$D$117),"-",
IF(AND(M2="02",N2&gt;=L_conversión!$C$118,N2&lt;=L_conversión!$D$118),"-",
IF(AND(M2="03",N2&gt;=L_conversión!$C$119,N2&lt;=L_conversión!$D$119),"-",
IF(AND(M2="04",N2&gt;=L_conversión!$C$120,N2&lt;=L_conversión!$D$120),"-",
IF(AND(M2="05",N2&gt;=L_conversión!$C$121,N2&lt;=L_conversión!$D$121),"-",
IF(AND(M2="06",N2&gt;=L_conversión!$C$122,N2&lt;=L_conversión!$D$122),"-",
IF(AND(M2="07",N2&gt;=L_conversión!$C$123,N2&lt;=L_conversión!$D$123),"-",
IF(AND(M2="08",N2&gt;=L_conversión!$C$124,N2&lt;=L_conversión!$D$124),"-",
IF(AND(M2="09",N2&gt;=L_conversión!$C$125,N2&lt;=L_conversión!$D$125),"-",
IF(AND(M2="10",N2&gt;=L_conversión!$C$126,N2&lt;=L_conversión!$D$126),"-",
IF(AND(M2="11",N2&gt;=L_conversión!$C$127,N2&lt;=L_conversión!$D$127),"-",
IF(AND(M2="12",N2&gt;=L_conversión!$C$128,N2&lt;=L_conversión!$D$128),"-",
IF(AND(M2="13",N2&gt;=L_conversión!$C$115,N2&lt;=L_conversión!$D$115),"-",
IF(AND(M2="14",N2&gt;=L_conversión!$C$116,N2&lt;=L_conversión!$D$116),"-",
"Revisar")))))))))))))))</f>
        <v>Celda vacía</v>
      </c>
      <c r="AQ2" s="36" t="str">
        <f>IF(O2="","Celda vacía",IF(AND(P2&gt;=1,P2&lt;=12,O2&gt;=0,O2&lt;=365),"-",IF(P2=8,IF(H2="M",IF(ISERROR(VLOOKUP(O2,Dias_Licencia_Tipo_8_M,1,0)),"Revisar días licencia tipo 8","-"),IF(ISERROR(VLOOKUP(O2,Dias_licencia_tipo_8_H,1,0)),"Revisar días licencia tipo 8","-")))))</f>
        <v>Celda vacía</v>
      </c>
      <c r="AR2" s="36" t="str">
        <f>IF(P2="","Celda vacía",IF(ISERROR(VLOOKUP(P2,Tabla_18_Tipos_licencias,1,FALSE))=FALSE,IF(H2="M","-",IF(P2=7,"Revisar","-")),"Revisar"))</f>
        <v>Celda vacía</v>
      </c>
      <c r="AS2" s="36" t="str">
        <f>IF(Q2="","Celda vacía",IF(AND(OR(L2="HAG",L2="HONORARIO"),OR(Q2="AUTORIZADO",Q2="REDUCIDO",Q2="RECHAZADO",Q2="PENDIENTE")),"Revisar Calidad Jurídica",IF(AND(OR(L2="HAG",L2="HONORARIO"),Q2="NC"),"-",IF(ISERROR(VLOOKUP(Q2,Tabla_04_Estado_Resolucion,1,0)),"Revisar",IF(AND(Q2="PENDIENTE",($BE$1-N2)&gt;60),"Validar estado PENDIENTE","-")))))</f>
        <v>Celda vacía</v>
      </c>
      <c r="AT2" s="36" t="str">
        <f>IF(R2="","Celda vacía",IF(AND(OR(Q2="AUTORIZADO",Q2="PENDIENTE",Q2="NC"),R2="N"),"-",IF(AND(OR(Q2="REDUCIDO",Q2="RECHAZADO"),OR(R2="S",R2="N")),"-","Revisar")))</f>
        <v>Celda vacía</v>
      </c>
      <c r="AU2" s="36" t="str">
        <f>IF(Q2="","Celda vacía",IF(AND(R2="N",Q2=S2),"-",IF(AND(S2="PENDIENTE",($BE$1-N2)&gt;60),"Validar estado PENDIENTE",IF(AND(R2="S",OR(S2="AUTORIZADO",S2="PENDIENTE"),T2=O2),"-",IF(AND(R2="S",S2="REDUCIDO",T2&lt;O2,T2&gt;0),"-",IF(AND(R2="S",S2="RECHAZADO",T2=0),"-",IF(AND(Q2="NC",S2="NC",T2=O2),"-","Revisar")))))))</f>
        <v>Celda vacía</v>
      </c>
      <c r="AV2" s="36" t="str">
        <f>IF(T2="","Celda Vacía",IF(AND(R2="N",O2=T2),"-",IF(AND(OR(S2="AUTORIZADO",S2="PENDIENTE",S2="NC"),O2=T2),"-",IF(AND(S2="REDUCIDO",T2&gt;0,T2&lt;O2),"-",IF(AND(S2="RECHAZADO",T2=0),"-","Revisar")))))</f>
        <v>Celda Vacía</v>
      </c>
      <c r="AW2" s="36" t="str">
        <f>IF(U2="","Celda vacía",IF(OR(U2="S",U2="N"),"-","Revisar"))</f>
        <v>Celda vacía</v>
      </c>
      <c r="AX2" s="36" t="str">
        <f>IF(V2="","Celda vacía",IF(OR(V2="S",V2="N"),"-","Revisar"))</f>
        <v>Celda vacía</v>
      </c>
      <c r="AY2" s="36" t="str">
        <f>IF(W2="","Celda vacía",IF(OR(W2="S",W2="N"),"-","Revisar"))</f>
        <v>Celda vacía</v>
      </c>
      <c r="AZ2" s="36" t="str">
        <f t="shared" ref="AZ2:AZ11" si="0">IF(X2="","Celda Vacia",IF(W2="N",IF(X2=0,"-","Revisar campo DERECHO_SUB"),IF(ISNUMBER(X2)=TRUE,IF(AND(W2="S",X2&gt;0),"-","Revisar campo DERECHO_SUB"),"Se debe corregir el valor del campo MONTO_SUB")))</f>
        <v>Celda Vacia</v>
      </c>
      <c r="BA2" s="36" t="str">
        <f>IF(Y2="","Celda Vacia",IF(ISERROR(VLOOKUP(Y2,Tabla_33_estado_recuperacion,1,FALSE)),"Se debe corregir el valor según Tabla Nro 33",IF(Y2="SDR",IF(OR(S2="RECHAZADO",W2="N"),"-","Se debe revisar  ESTADO SDR"),IF(Y2="PEN",IF(S2="PENDIENTE","-","Se debe revisar ESTADO PEN"),IF(AND(W2="S",OR(Y2="TOT",Y2="PAR"),OR(S2="AUTORIZADO",S2="REDUCIDO")),"-","Revisar ESTADO_RES Y ESTADO_REC")))))</f>
        <v>Celda Vacia</v>
      </c>
      <c r="BB2" s="36" t="str">
        <f t="shared" ref="BB2:BB11" si="1">IF(Z2="","Celda Vacia",IF(ISNUMBER(Z2)=TRUE,IF(Z2=0,IF(OR(Y2="SDR",Y2="PEN"),"-","Revisar campos N_DIAS_REC y ESTADO_REC"),IF(AND(Z2&gt;0,Z2&lt;366,OR(Y2="TOT",Y2="PAR")),"-","Se debe revisar los campos ESTADO_REC y N_DIAS_REC")),"Valor del campo N_DIAS_REC no es numérico"))</f>
        <v>Celda Vacia</v>
      </c>
      <c r="BC2" s="36" t="str">
        <f>IF(AA2="","Celda vacia",IF(ISNUMBER(AA2)=TRUE,IF(AA2=0,IF(OR(Y2="PEN",Y2="SDR"),"-","revisar campo ESTADO_REC"),IF(OR(Y2="TOT",Y2="PAR"),"-","Revisar campo ESTADO_REC")),"Valor del campo no es numérico"))</f>
        <v>Celda vacia</v>
      </c>
      <c r="BD2" s="36" t="str">
        <f t="shared" ref="BD2:BD11" si="2">IF(AB2="","Celda vacia",IF(ISNUMBER(AB2)=TRUE,IF(AB2=0,IF(OR(Y2="PEN",Y2="SDR"),"-","revisar "),IF(OR(Y2="TOT",Y2="PAR"),"-","Revisar")),"Valor del campo no es numérico"))</f>
        <v>Celda vacia</v>
      </c>
    </row>
    <row r="3" spans="1:57" x14ac:dyDescent="0.2">
      <c r="A3" s="110"/>
      <c r="B3" s="83"/>
      <c r="C3" s="26"/>
      <c r="D3" s="27"/>
      <c r="E3" s="25"/>
      <c r="F3" s="25"/>
      <c r="G3" s="25"/>
      <c r="H3" s="83"/>
      <c r="I3" s="83"/>
      <c r="J3" s="27"/>
      <c r="K3" s="87"/>
      <c r="L3" s="87"/>
      <c r="M3" s="83"/>
      <c r="N3" s="28"/>
      <c r="O3" s="29"/>
      <c r="P3" s="30"/>
      <c r="Q3" s="110"/>
      <c r="R3" s="110"/>
      <c r="S3" s="110"/>
      <c r="T3" s="29"/>
      <c r="U3" s="24"/>
      <c r="V3" s="24"/>
      <c r="AB3" s="144"/>
      <c r="AC3" s="32" t="str">
        <f t="shared" ref="AC3:AC11" si="3">IF(A3="","Celda vacía",IF(A3="L","-","Revisar"))</f>
        <v>Celda vacía</v>
      </c>
      <c r="AD3" s="33" t="str">
        <f t="shared" ref="AD3:AD11" si="4">IF(B3="","Celda vacía",IF(LEN(B3)=4,REPLACE(B3,1,6,CONCATENATE("00",B3)),IF(LEN(B3)=5,REPLACE(B3,1,6,CONCATENATE("0",B3)),IF(LEN(B3)=6,REPLACE(B3,1,6,B3),IF(AND(LEN(B3)&gt;6,LEFT(B3,4)="1202"),REPLACE(B3,1,LEN(B3),B3),"Revisar")))))</f>
        <v>Celda vacía</v>
      </c>
      <c r="AE3" s="34"/>
      <c r="AF3" s="35" t="str">
        <f>IF(B3="","Celda Vacía",IF(ISERROR(IF(B3="","",VLOOKUP(B3,Codigo,3,0))),"Corregir código servicio",IF(B3="","",VLOOKUP(B3,Codigo,3,0))))</f>
        <v>Celda Vacía</v>
      </c>
      <c r="AG3" s="32" t="str">
        <f t="shared" ref="AG3:AG11" si="5">IF(C3="","Celda vacía",IF(C3&gt;1000000,"-","Revisar con Edad"))</f>
        <v>Celda vacía</v>
      </c>
      <c r="AH3" s="32" t="str">
        <f t="shared" ref="AH3:AH11" si="6">IF(D3="","Celda vacía",IF(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=10,"K",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))</f>
        <v>Celda vacía</v>
      </c>
      <c r="AI3" s="32" t="str">
        <f t="shared" ref="AI3:AI11" si="7">IF(C3="","Celda vacía",IF(C3="E","-",IF(IF(AH3=11,0,IF(AH3=10,"K",AH3))=D3,"-","Corregir RUN")))</f>
        <v>Celda vacía</v>
      </c>
      <c r="AJ3" s="32" t="str">
        <f t="shared" ref="AJ3:AJ11" si="8">IF(H3="","Celda vacía",IF(OR(H3="M",H3="H"),"-","Validar con Tabla N°01"))</f>
        <v>Celda vacía</v>
      </c>
      <c r="AK3" s="32" t="str">
        <f>IF(I3="","Celda vacía",IF(ISERROR(VLOOKUP(I3,Tabla_27_Matriz_Base,1,0)),"Revisar","-"))</f>
        <v>Celda vacía</v>
      </c>
      <c r="AL3" s="32" t="str">
        <f>IF(J3="","Celda vacía",IF(ISERROR(VLOOKUP(J3,Tabla_04_Sist.Rem,1,0)),"Revisar","-"))</f>
        <v>Celda vacía</v>
      </c>
      <c r="AM3" s="32" t="str">
        <f>IF(J3="","Celda vacía",IF(OR(J3=10,J3=40,J3=60,J3=70),IF(ISERROR(VLOOKUP(K3,Tabla_06_10_40_60_70_EUS,1,0)),"Revisar","-"),
IF(AND(A3="l",J3=11,K3="DIRECTIVO"),"Dual",
IF(OR(J3=11,J3=12),IF(ISERROR(VLOOKUP(K3,Tabla_06_11_12_15076_19664,1,0)),"Revisar","-"),
IF(J3=61,IF(ISERROR(VLOOKUP(K3,Tabla_06_DFL29_61_Experimentales,1,0)),"Revisar","-"),IF(J3=20,IF(ISERROR(VLOOKUP(K3,Tabla_06_20_Fiscalizadores,1,0)),"Revisar","-"),IF(J3=80,IF(ISERROR(VLOOKUP(K3,Tabla_06_80_Codigo_del_Trabajo,1,0)),"Revisar","-"),IF(J3=30,IF(ISERROR(VLOOKUP(K3,Tabla_06_30_Poder_Judicial,1,0)),"Revisar","-"),IF(ISERROR(VLOOKUP(K3,Tabla_06_50_Ministerio_Publico,1,0)),"Revisar","-")))))))))</f>
        <v>Celda vacía</v>
      </c>
      <c r="AN3" s="88" t="str">
        <f>IF(L3="","Celda vacía",IF(ISERROR(VLOOKUP(L3,Tabla_Personal,1,0)),"Revisar","-"))</f>
        <v>Celda vacía</v>
      </c>
      <c r="AO3" s="36" t="str">
        <f>IF(M3="","Celda vacía",IF(ISERROR(VLOOKUP(M3,Tabla_01_Mes,1,0)),"Revisar","-"))</f>
        <v>Celda vacía</v>
      </c>
      <c r="AP3" s="36" t="str">
        <f>IF(N3="","Celda vacía",
IF(AND(M3="01",N3&gt;=L_conversión!$C$117,N3&lt;=L_conversión!$D$117),"-",
IF(AND(M3="02",N3&gt;=L_conversión!$C$118,N3&lt;=L_conversión!$D$118),"-",
IF(AND(M3="03",N3&gt;=L_conversión!$C$119,N3&lt;=L_conversión!$D$119),"-",
IF(AND(M3="04",N3&gt;=L_conversión!$C$120,N3&lt;=L_conversión!$D$120),"-",
IF(AND(M3="05",N3&gt;=L_conversión!$C$121,N3&lt;=L_conversión!$D$121),"-",
IF(AND(M3="06",N3&gt;=L_conversión!$C$122,N3&lt;=L_conversión!$D$122),"-",
IF(AND(M3="07",N3&gt;=L_conversión!$C$123,N3&lt;=L_conversión!$D$123),"-",
IF(AND(M3="08",N3&gt;=L_conversión!$C$124,N3&lt;=L_conversión!$D$124),"-",
IF(AND(M3="09",N3&gt;=L_conversión!$C$125,N3&lt;=L_conversión!$D$125),"-",
IF(AND(M3="10",N3&gt;=L_conversión!$C$126,N3&lt;=L_conversión!$D$126),"-",
IF(AND(M3="11",N3&gt;=L_conversión!$C$127,N3&lt;=L_conversión!$D$127),"-",
IF(AND(M3="12",N3&gt;=L_conversión!$C$128,N3&lt;=L_conversión!$D$128),"-",
IF(AND(M3="13",N3&gt;=L_conversión!$C$115,N3&lt;=L_conversión!$D$115),"-",
IF(AND(M3="14",N3&gt;=L_conversión!$C$116,N3&lt;=L_conversión!$D$116),"-",
"Revisar")))))))))))))))</f>
        <v>Celda vacía</v>
      </c>
      <c r="AQ3" s="36" t="str">
        <f>IF(O3="","Celda vacía",IF(AND(P3&gt;=1,P3&lt;=12,O3&gt;=0,O3&lt;=365),"-",IF(P3=8,IF(H3="M",IF(ISERROR(VLOOKUP(O3,Dias_Licencia_Tipo_8_M,1,0)),"Revisar días licencia tipo 8","-"),IF(ISERROR(VLOOKUP(O3,Dias_licencia_tipo_8_H,1,0)),"Revisar días licencia tipo 8","-")))))</f>
        <v>Celda vacía</v>
      </c>
      <c r="AR3" s="36" t="str">
        <f>IF(P3="","Celda vacía",IF(ISERROR(VLOOKUP(P3,Tabla_18_Tipos_licencias,1,FALSE))=FALSE,IF(H3="M","-",IF(P3=7,"Revisar","-")),"Revisar"))</f>
        <v>Celda vacía</v>
      </c>
      <c r="AS3" s="36" t="str">
        <f>IF(Q3="","Celda vacía",IF(AND(OR(L3="HAG",L3="HONORARIO"),OR(Q3="AUTORIZADO",Q3="REDUCIDO",Q3="RECHAZADO",Q3="PENDIENTE")),"Revisar Calidad Jurídica",IF(AND(OR(L3="HAG",L3="HONORARIO"),Q3="NC"),"-",IF(ISERROR(VLOOKUP(Q3,Tabla_04_Estado_Resolucion,1,0)),"Revisar",IF(AND(Q3="PENDIENTE",($BE$1-N3)&gt;60),"Validar estado PENDIENTE","-")))))</f>
        <v>Celda vacía</v>
      </c>
      <c r="AT3" s="36" t="str">
        <f t="shared" ref="AT3:AT11" si="9">IF(R3="","Celda vacía",IF(AND(OR(Q3="AUTORIZADO",Q3="PENDIENTE",Q3="NC"),R3="N"),"-",IF(AND(OR(Q3="REDUCIDO",Q3="RECHAZADO"),OR(R3="S",R3="N")),"-","Revisar")))</f>
        <v>Celda vacía</v>
      </c>
      <c r="AU3" s="36" t="str">
        <f t="shared" ref="AU3:AU11" si="10">IF(Q3="","Celda vacía",IF(AND(R3="N",Q3=S3),"-",IF(AND(S3="PENDIENTE",($BE$1-N3)&gt;60),"Validar estado PENDIENTE",IF(AND(R3="S",OR(S3="AUTORIZADO",S3="PENDIENTE"),T3=O3),"-",IF(AND(R3="S",S3="REDUCIDO",T3&lt;O3,T3&gt;0),"-",IF(AND(R3="S",S3="RECHAZADO",T3=0),"-",IF(AND(Q3="NC",S3="NC",T3=O3),"-","Revisar")))))))</f>
        <v>Celda vacía</v>
      </c>
      <c r="AV3" s="36" t="str">
        <f t="shared" ref="AV3:AV11" si="11">IF(T3="","Celda Vacía",IF(AND(R3="N",O3=T3),"-",IF(AND(OR(S3="AUTORIZADO",S3="PENDIENTE",S3="NC"),O3=T3),"-",IF(AND(S3="REDUCIDO",T3&gt;0,T3&lt;O3),"-",IF(AND(S3="RECHAZADO",T3=0),"-","Revisar")))))</f>
        <v>Celda Vacía</v>
      </c>
      <c r="AW3" s="36" t="str">
        <f t="shared" ref="AW3:AW11" si="12">IF(U3="","Celda vacía",IF(OR(U3="S",U3="N"),"-","Revisar"))</f>
        <v>Celda vacía</v>
      </c>
      <c r="AX3" s="36" t="str">
        <f t="shared" ref="AX3:AX11" si="13">IF(V3="","Celda vacía",IF(OR(V3="S",V3="N"),"-","Revisar"))</f>
        <v>Celda vacía</v>
      </c>
      <c r="AY3" s="36" t="str">
        <f t="shared" ref="AY3:AY11" si="14">IF(W3="","Celda vacía",IF(OR(W3="S",W3="N"),"-","Revisar"))</f>
        <v>Celda vacía</v>
      </c>
      <c r="AZ3" s="36" t="str">
        <f t="shared" si="0"/>
        <v>Celda Vacia</v>
      </c>
      <c r="BA3" s="36" t="str">
        <f>IF(Y3="","Celda Vacia",IF(ISERROR(VLOOKUP(Y3,Tabla_33_estado_recuperacion,1,FALSE)),"Se debe corregir el valor según Tabla Nro 33",IF(Y3="SDR",IF(OR(S3="RECHAZADO",W3="N"),"-","Se debe revisar  ESTADO SDR"),IF(Y3="PEN",IF(S3="PENDIENTE","-","Se debe revisar ESTADO PEN"),IF(AND(W3="S",OR(Y3="TOT",Y3="PAR"),OR(S3="AUTORIZADO",S3="REDUCIDO")),"-","Revisar ESTADO_RES Y ESTADO_REC")))))</f>
        <v>Celda Vacia</v>
      </c>
      <c r="BB3" s="36" t="str">
        <f t="shared" si="1"/>
        <v>Celda Vacia</v>
      </c>
      <c r="BC3" s="36" t="str">
        <f t="shared" ref="BC3:BC11" si="15">IF(AA3="","Celda vacia",IF(ISNUMBER(AA3)=TRUE,IF(AA3=0,IF(OR(Y3="PEN",Y3="SDR"),"-","revisar campo ESTADO_REC"),IF(OR(Y3="TOT",Y3="PAR"),"-","Revisar campo ESTADO_REC")),"Valor del campo no es numérico"))</f>
        <v>Celda vacia</v>
      </c>
      <c r="BD3" s="36" t="str">
        <f t="shared" si="2"/>
        <v>Celda vacia</v>
      </c>
    </row>
    <row r="4" spans="1:57" x14ac:dyDescent="0.2">
      <c r="A4" s="110"/>
      <c r="B4" s="83"/>
      <c r="C4" s="26"/>
      <c r="D4" s="27"/>
      <c r="E4" s="25"/>
      <c r="F4" s="25"/>
      <c r="G4" s="25"/>
      <c r="H4" s="83"/>
      <c r="I4" s="83"/>
      <c r="J4" s="27"/>
      <c r="K4" s="14"/>
      <c r="L4" s="87"/>
      <c r="M4" s="83"/>
      <c r="N4" s="28"/>
      <c r="O4" s="29"/>
      <c r="P4" s="143"/>
      <c r="Q4" s="24"/>
      <c r="R4" s="24"/>
      <c r="S4" s="110"/>
      <c r="T4" s="29"/>
      <c r="U4" s="24"/>
      <c r="V4" s="24"/>
      <c r="AB4" s="144"/>
      <c r="AC4" s="32" t="str">
        <f t="shared" si="3"/>
        <v>Celda vacía</v>
      </c>
      <c r="AD4" s="33" t="str">
        <f t="shared" si="4"/>
        <v>Celda vacía</v>
      </c>
      <c r="AE4" s="34"/>
      <c r="AF4" s="35" t="str">
        <f>IF(B4="","Celda Vacía",IF(ISERROR(IF(B4="","",VLOOKUP(B4,Codigo,3,0))),"Corregir código servicio",IF(B4="","",VLOOKUP(B4,Codigo,3,0))))</f>
        <v>Celda Vacía</v>
      </c>
      <c r="AG4" s="32" t="str">
        <f t="shared" si="5"/>
        <v>Celda vacía</v>
      </c>
      <c r="AH4" s="32" t="str">
        <f t="shared" si="6"/>
        <v>Celda vacía</v>
      </c>
      <c r="AI4" s="32" t="str">
        <f t="shared" si="7"/>
        <v>Celda vacía</v>
      </c>
      <c r="AJ4" s="32" t="str">
        <f t="shared" si="8"/>
        <v>Celda vacía</v>
      </c>
      <c r="AK4" s="32" t="str">
        <f>IF(I4="","Celda vacía",IF(ISERROR(VLOOKUP(I4,Tabla_27_Matriz_Base,1,0)),"Revisar","-"))</f>
        <v>Celda vacía</v>
      </c>
      <c r="AL4" s="32" t="str">
        <f>IF(J4="","Celda vacía",IF(ISERROR(VLOOKUP(J4,Tabla_04_Sist.Rem,1,0)),"Revisar","-"))</f>
        <v>Celda vacía</v>
      </c>
      <c r="AM4" s="32" t="str">
        <f>IF(J4="","Celda vacía",IF(OR(J4=10,J4=40,J4=60,J4=70),IF(ISERROR(VLOOKUP(K4,Tabla_06_10_40_60_70_EUS,1,0)),"Revisar","-"),
IF(AND(A4="l",J4=11,K4="DIRECTIVO"),"Dual",
IF(OR(J4=11,J4=12),IF(ISERROR(VLOOKUP(K4,Tabla_06_11_12_15076_19664,1,0)),"Revisar","-"),
IF(J4=61,IF(ISERROR(VLOOKUP(K4,Tabla_06_DFL29_61_Experimentales,1,0)),"Revisar","-"),IF(J4=20,IF(ISERROR(VLOOKUP(K4,Tabla_06_20_Fiscalizadores,1,0)),"Revisar","-"),IF(J4=80,IF(ISERROR(VLOOKUP(K4,Tabla_06_80_Codigo_del_Trabajo,1,0)),"Revisar","-"),IF(J4=30,IF(ISERROR(VLOOKUP(K4,Tabla_06_30_Poder_Judicial,1,0)),"Revisar","-"),IF(ISERROR(VLOOKUP(K4,Tabla_06_50_Ministerio_Publico,1,0)),"Revisar","-")))))))))</f>
        <v>Celda vacía</v>
      </c>
      <c r="AN4" s="88" t="str">
        <f>IF(L4="","Celda vacía",IF(ISERROR(VLOOKUP(L4,Tabla_Personal,1,0)),"Revisar","-"))</f>
        <v>Celda vacía</v>
      </c>
      <c r="AO4" s="36" t="str">
        <f>IF(M4="","Celda vacía",IF(ISERROR(VLOOKUP(M4,Tabla_01_Mes,1,0)),"Revisar","-"))</f>
        <v>Celda vacía</v>
      </c>
      <c r="AP4" s="36" t="str">
        <f>IF(N4="","Celda vacía",
IF(AND(M4="01",N4&gt;=L_conversión!$C$117,N4&lt;=L_conversión!$D$117),"-",
IF(AND(M4="02",N4&gt;=L_conversión!$C$118,N4&lt;=L_conversión!$D$118),"-",
IF(AND(M4="03",N4&gt;=L_conversión!$C$119,N4&lt;=L_conversión!$D$119),"-",
IF(AND(M4="04",N4&gt;=L_conversión!$C$120,N4&lt;=L_conversión!$D$120),"-",
IF(AND(M4="05",N4&gt;=L_conversión!$C$121,N4&lt;=L_conversión!$D$121),"-",
IF(AND(M4="06",N4&gt;=L_conversión!$C$122,N4&lt;=L_conversión!$D$122),"-",
IF(AND(M4="07",N4&gt;=L_conversión!$C$123,N4&lt;=L_conversión!$D$123),"-",
IF(AND(M4="08",N4&gt;=L_conversión!$C$124,N4&lt;=L_conversión!$D$124),"-",
IF(AND(M4="09",N4&gt;=L_conversión!$C$125,N4&lt;=L_conversión!$D$125),"-",
IF(AND(M4="10",N4&gt;=L_conversión!$C$126,N4&lt;=L_conversión!$D$126),"-",
IF(AND(M4="11",N4&gt;=L_conversión!$C$127,N4&lt;=L_conversión!$D$127),"-",
IF(AND(M4="12",N4&gt;=L_conversión!$C$128,N4&lt;=L_conversión!$D$128),"-",
IF(AND(M4="13",N4&gt;=L_conversión!$C$115,N4&lt;=L_conversión!$D$115),"-",
IF(AND(M4="14",N4&gt;=L_conversión!$C$116,N4&lt;=L_conversión!$D$116),"-",
"Revisar")))))))))))))))</f>
        <v>Celda vacía</v>
      </c>
      <c r="AQ4" s="36" t="str">
        <f>IF(O4="","Celda vacía",IF(AND(P4&gt;=1,P4&lt;=12,O4&gt;=0,O4&lt;=365),"-",IF(P4=8,IF(H4="M",IF(ISERROR(VLOOKUP(O4,Dias_Licencia_Tipo_8_M,1,0)),"Revisar días licencia tipo 8","-"),IF(ISERROR(VLOOKUP(O4,Dias_licencia_tipo_8_H,1,0)),"Revisar días licencia tipo 8","-")))))</f>
        <v>Celda vacía</v>
      </c>
      <c r="AR4" s="36" t="str">
        <f>IF(P4="","Celda vacía",IF(ISERROR(VLOOKUP(P4,Tabla_18_Tipos_licencias,1,FALSE))=FALSE,IF(H4="M","-",IF(P4=7,"Revisar","-")),"Revisar"))</f>
        <v>Celda vacía</v>
      </c>
      <c r="AS4" s="36" t="str">
        <f>IF(Q4="","Celda vacía",IF(AND(OR(L4="HAG",L4="HONORARIO"),OR(Q4="AUTORIZADO",Q4="REDUCIDO",Q4="RECHAZADO",Q4="PENDIENTE")),"Revisar Calidad Jurídica",IF(AND(OR(L4="HAG",L4="HONORARIO"),Q4="NC"),"-",IF(ISERROR(VLOOKUP(Q4,Tabla_04_Estado_Resolucion,1,0)),"Revisar",IF(AND(Q4="PENDIENTE",($BE$1-N4)&gt;60),"Validar estado PENDIENTE","-")))))</f>
        <v>Celda vacía</v>
      </c>
      <c r="AT4" s="36" t="str">
        <f t="shared" si="9"/>
        <v>Celda vacía</v>
      </c>
      <c r="AU4" s="36" t="str">
        <f t="shared" si="10"/>
        <v>Celda vacía</v>
      </c>
      <c r="AV4" s="36" t="str">
        <f t="shared" si="11"/>
        <v>Celda Vacía</v>
      </c>
      <c r="AW4" s="36" t="str">
        <f t="shared" si="12"/>
        <v>Celda vacía</v>
      </c>
      <c r="AX4" s="36" t="str">
        <f t="shared" si="13"/>
        <v>Celda vacía</v>
      </c>
      <c r="AY4" s="36" t="str">
        <f t="shared" si="14"/>
        <v>Celda vacía</v>
      </c>
      <c r="AZ4" s="36" t="str">
        <f t="shared" si="0"/>
        <v>Celda Vacia</v>
      </c>
      <c r="BA4" s="36" t="str">
        <f>IF(Y4="","Celda Vacia",IF(ISERROR(VLOOKUP(Y4,Tabla_33_estado_recuperacion,1,FALSE)),"Se debe corregir el valor según Tabla Nro 33",IF(Y4="SDR",IF(OR(S4="RECHAZADO",W4="N"),"-","Se debe revisar  ESTADO SDR"),IF(Y4="PEN",IF(S4="PENDIENTE","-","Se debe revisar ESTADO PEN"),IF(AND(W4="S",OR(Y4="TOT",Y4="PAR"),OR(S4="AUTORIZADO",S4="REDUCIDO")),"-","Revisar ESTADO_RES Y ESTADO_REC")))))</f>
        <v>Celda Vacia</v>
      </c>
      <c r="BB4" s="36" t="str">
        <f t="shared" si="1"/>
        <v>Celda Vacia</v>
      </c>
      <c r="BC4" s="36" t="str">
        <f t="shared" si="15"/>
        <v>Celda vacia</v>
      </c>
      <c r="BD4" s="36" t="str">
        <f t="shared" si="2"/>
        <v>Celda vacia</v>
      </c>
    </row>
    <row r="5" spans="1:57" x14ac:dyDescent="0.2">
      <c r="A5" s="111"/>
      <c r="H5" s="111"/>
      <c r="I5" s="111"/>
      <c r="S5" s="111"/>
      <c r="AB5" s="145"/>
      <c r="AC5" s="32" t="str">
        <f t="shared" si="3"/>
        <v>Celda vacía</v>
      </c>
      <c r="AD5" s="33" t="str">
        <f t="shared" si="4"/>
        <v>Celda vacía</v>
      </c>
      <c r="AE5" s="34"/>
      <c r="AF5" s="35" t="str">
        <f>IF(B5="","Celda Vacía",IF(ISERROR(IF(B5="","",VLOOKUP(B5,Codigo,3,0))),"Corregir código servicio",IF(B5="","",VLOOKUP(B5,Codigo,3,0))))</f>
        <v>Celda Vacía</v>
      </c>
      <c r="AG5" s="32" t="str">
        <f t="shared" si="5"/>
        <v>Celda vacía</v>
      </c>
      <c r="AH5" s="32" t="str">
        <f t="shared" si="6"/>
        <v>Celda vacía</v>
      </c>
      <c r="AI5" s="32" t="str">
        <f t="shared" si="7"/>
        <v>Celda vacía</v>
      </c>
      <c r="AJ5" s="32" t="str">
        <f t="shared" si="8"/>
        <v>Celda vacía</v>
      </c>
      <c r="AK5" s="32" t="str">
        <f>IF(I5="","Celda vacía",IF(ISERROR(VLOOKUP(I5,Tabla_27_Matriz_Base,1,0)),"Revisar","-"))</f>
        <v>Celda vacía</v>
      </c>
      <c r="AL5" s="32" t="str">
        <f>IF(J5="","Celda vacía",IF(ISERROR(VLOOKUP(J5,Tabla_04_Sist.Rem,1,0)),"Revisar","-"))</f>
        <v>Celda vacía</v>
      </c>
      <c r="AM5" s="32" t="str">
        <f>IF(J5="","Celda vacía",IF(OR(J5=10,J5=40,J5=60,J5=70),IF(ISERROR(VLOOKUP(K5,Tabla_06_10_40_60_70_EUS,1,0)),"Revisar","-"),
IF(AND(A5="l",J5=11,K5="DIRECTIVO"),"Dual",
IF(OR(J5=11,J5=12),IF(ISERROR(VLOOKUP(K5,Tabla_06_11_12_15076_19664,1,0)),"Revisar","-"),
IF(J5=61,IF(ISERROR(VLOOKUP(K5,Tabla_06_DFL29_61_Experimentales,1,0)),"Revisar","-"),IF(J5=20,IF(ISERROR(VLOOKUP(K5,Tabla_06_20_Fiscalizadores,1,0)),"Revisar","-"),IF(J5=80,IF(ISERROR(VLOOKUP(K5,Tabla_06_80_Codigo_del_Trabajo,1,0)),"Revisar","-"),IF(J5=30,IF(ISERROR(VLOOKUP(K5,Tabla_06_30_Poder_Judicial,1,0)),"Revisar","-"),IF(ISERROR(VLOOKUP(K5,Tabla_06_50_Ministerio_Publico,1,0)),"Revisar","-")))))))))</f>
        <v>Celda vacía</v>
      </c>
      <c r="AN5" s="88" t="str">
        <f>IF(L5="","Celda vacía",IF(ISERROR(VLOOKUP(L5,Tabla_Personal,1,0)),"Revisar","-"))</f>
        <v>Celda vacía</v>
      </c>
      <c r="AO5" s="36" t="str">
        <f>IF(M5="","Celda vacía",IF(ISERROR(VLOOKUP(M5,Tabla_01_Mes,1,0)),"Revisar","-"))</f>
        <v>Celda vacía</v>
      </c>
      <c r="AP5" s="36" t="str">
        <f>IF(N5="","Celda vacía",
IF(AND(M5="01",N5&gt;=L_conversión!$C$117,N5&lt;=L_conversión!$D$117),"-",
IF(AND(M5="02",N5&gt;=L_conversión!$C$118,N5&lt;=L_conversión!$D$118),"-",
IF(AND(M5="03",N5&gt;=L_conversión!$C$119,N5&lt;=L_conversión!$D$119),"-",
IF(AND(M5="04",N5&gt;=L_conversión!$C$120,N5&lt;=L_conversión!$D$120),"-",
IF(AND(M5="05",N5&gt;=L_conversión!$C$121,N5&lt;=L_conversión!$D$121),"-",
IF(AND(M5="06",N5&gt;=L_conversión!$C$122,N5&lt;=L_conversión!$D$122),"-",
IF(AND(M5="07",N5&gt;=L_conversión!$C$123,N5&lt;=L_conversión!$D$123),"-",
IF(AND(M5="08",N5&gt;=L_conversión!$C$124,N5&lt;=L_conversión!$D$124),"-",
IF(AND(M5="09",N5&gt;=L_conversión!$C$125,N5&lt;=L_conversión!$D$125),"-",
IF(AND(M5="10",N5&gt;=L_conversión!$C$126,N5&lt;=L_conversión!$D$126),"-",
IF(AND(M5="11",N5&gt;=L_conversión!$C$127,N5&lt;=L_conversión!$D$127),"-",
IF(AND(M5="12",N5&gt;=L_conversión!$C$128,N5&lt;=L_conversión!$D$128),"-",
IF(AND(M5="13",N5&gt;=L_conversión!$C$115,N5&lt;=L_conversión!$D$115),"-",
IF(AND(M5="14",N5&gt;=L_conversión!$C$116,N5&lt;=L_conversión!$D$116),"-",
"Revisar")))))))))))))))</f>
        <v>Celda vacía</v>
      </c>
      <c r="AQ5" s="36" t="str">
        <f>IF(O5="","Celda vacía",IF(AND(P5&gt;=1,P5&lt;=12,O5&gt;=0,O5&lt;=365),"-",IF(P5=8,IF(H5="M",IF(ISERROR(VLOOKUP(O5,Dias_Licencia_Tipo_8_M,1,0)),"Revisar días licencia tipo 8","-"),IF(ISERROR(VLOOKUP(O5,Dias_licencia_tipo_8_H,1,0)),"Revisar días licencia tipo 8","-")))))</f>
        <v>Celda vacía</v>
      </c>
      <c r="AR5" s="36" t="str">
        <f>IF(P5="","Celda vacía",IF(ISERROR(VLOOKUP(P5,Tabla_18_Tipos_licencias,1,FALSE))=FALSE,IF(H5="M","-",IF(P5=7,"Revisar","-")),"Revisar"))</f>
        <v>Celda vacía</v>
      </c>
      <c r="AS5" s="36" t="str">
        <f>IF(Q5="","Celda vacía",IF(AND(OR(L5="HAG",L5="HONORARIO"),OR(Q5="AUTORIZADO",Q5="REDUCIDO",Q5="RECHAZADO",Q5="PENDIENTE")),"Revisar Calidad Jurídica",IF(AND(OR(L5="HAG",L5="HONORARIO"),Q5="NC"),"-",IF(ISERROR(VLOOKUP(Q5,Tabla_04_Estado_Resolucion,1,0)),"Revisar",IF(AND(Q5="PENDIENTE",($BE$1-N5)&gt;60),"Validar estado PENDIENTE","-")))))</f>
        <v>Celda vacía</v>
      </c>
      <c r="AT5" s="36" t="str">
        <f t="shared" si="9"/>
        <v>Celda vacía</v>
      </c>
      <c r="AU5" s="36" t="str">
        <f t="shared" si="10"/>
        <v>Celda vacía</v>
      </c>
      <c r="AV5" s="36" t="str">
        <f t="shared" si="11"/>
        <v>Celda Vacía</v>
      </c>
      <c r="AW5" s="36" t="str">
        <f t="shared" si="12"/>
        <v>Celda vacía</v>
      </c>
      <c r="AX5" s="36" t="str">
        <f t="shared" si="13"/>
        <v>Celda vacía</v>
      </c>
      <c r="AY5" s="36" t="str">
        <f t="shared" si="14"/>
        <v>Celda vacía</v>
      </c>
      <c r="AZ5" s="36" t="str">
        <f t="shared" si="0"/>
        <v>Celda Vacia</v>
      </c>
      <c r="BA5" s="36" t="str">
        <f>IF(Y5="","Celda Vacia",IF(ISERROR(VLOOKUP(Y5,Tabla_33_estado_recuperacion,1,FALSE)),"Se debe corregir el valor según Tabla Nro 33",IF(Y5="SDR",IF(OR(S5="RECHAZADO",W5="N"),"-","Se debe revisar  ESTADO SDR"),IF(Y5="PEN",IF(S5="PENDIENTE","-","Se debe revisar ESTADO PEN"),IF(AND(W5="S",OR(Y5="TOT",Y5="PAR"),OR(S5="AUTORIZADO",S5="REDUCIDO")),"-","Revisar ESTADO_RES Y ESTADO_REC")))))</f>
        <v>Celda Vacia</v>
      </c>
      <c r="BB5" s="36" t="str">
        <f t="shared" si="1"/>
        <v>Celda Vacia</v>
      </c>
      <c r="BC5" s="36" t="str">
        <f t="shared" si="15"/>
        <v>Celda vacia</v>
      </c>
      <c r="BD5" s="36" t="str">
        <f t="shared" si="2"/>
        <v>Celda vacia</v>
      </c>
    </row>
    <row r="6" spans="1:57" x14ac:dyDescent="0.2">
      <c r="H6" s="111"/>
      <c r="S6" s="111"/>
      <c r="AB6" s="145"/>
      <c r="AC6" s="32" t="str">
        <f t="shared" si="3"/>
        <v>Celda vacía</v>
      </c>
      <c r="AD6" s="33" t="str">
        <f t="shared" si="4"/>
        <v>Celda vacía</v>
      </c>
      <c r="AE6" s="34"/>
      <c r="AF6" s="35" t="str">
        <f>IF(B6="","Celda Vacía",IF(ISERROR(IF(B6="","",VLOOKUP(B6,Codigo,3,0))),"Corregir código servicio",IF(B6="","",VLOOKUP(B6,Codigo,3,0))))</f>
        <v>Celda Vacía</v>
      </c>
      <c r="AG6" s="32" t="str">
        <f t="shared" si="5"/>
        <v>Celda vacía</v>
      </c>
      <c r="AH6" s="32" t="str">
        <f t="shared" si="6"/>
        <v>Celda vacía</v>
      </c>
      <c r="AI6" s="32" t="str">
        <f t="shared" si="7"/>
        <v>Celda vacía</v>
      </c>
      <c r="AJ6" s="32" t="str">
        <f t="shared" si="8"/>
        <v>Celda vacía</v>
      </c>
      <c r="AK6" s="32" t="str">
        <f>IF(I6="","Celda vacía",IF(ISERROR(VLOOKUP(I6,Tabla_27_Matriz_Base,1,0)),"Revisar","-"))</f>
        <v>Celda vacía</v>
      </c>
      <c r="AL6" s="32" t="str">
        <f>IF(J6="","Celda vacía",IF(ISERROR(VLOOKUP(J6,Tabla_04_Sist.Rem,1,0)),"Revisar","-"))</f>
        <v>Celda vacía</v>
      </c>
      <c r="AM6" s="32" t="str">
        <f>IF(J6="","Celda vacía",IF(OR(J6=10,J6=40,J6=60,J6=70),IF(ISERROR(VLOOKUP(K6,Tabla_06_10_40_60_70_EUS,1,0)),"Revisar","-"),
IF(AND(A6="l",J6=11,K6="DIRECTIVO"),"Dual",
IF(OR(J6=11,J6=12),IF(ISERROR(VLOOKUP(K6,Tabla_06_11_12_15076_19664,1,0)),"Revisar","-"),
IF(J6=61,IF(ISERROR(VLOOKUP(K6,Tabla_06_DFL29_61_Experimentales,1,0)),"Revisar","-"),IF(J6=20,IF(ISERROR(VLOOKUP(K6,Tabla_06_20_Fiscalizadores,1,0)),"Revisar","-"),IF(J6=80,IF(ISERROR(VLOOKUP(K6,Tabla_06_80_Codigo_del_Trabajo,1,0)),"Revisar","-"),IF(J6=30,IF(ISERROR(VLOOKUP(K6,Tabla_06_30_Poder_Judicial,1,0)),"Revisar","-"),IF(ISERROR(VLOOKUP(K6,Tabla_06_50_Ministerio_Publico,1,0)),"Revisar","-")))))))))</f>
        <v>Celda vacía</v>
      </c>
      <c r="AN6" s="88" t="str">
        <f>IF(L6="","Celda vacía",IF(ISERROR(VLOOKUP(L6,Tabla_Personal,1,0)),"Revisar","-"))</f>
        <v>Celda vacía</v>
      </c>
      <c r="AO6" s="36" t="str">
        <f>IF(M6="","Celda vacía",IF(ISERROR(VLOOKUP(M6,Tabla_01_Mes,1,0)),"Revisar","-"))</f>
        <v>Celda vacía</v>
      </c>
      <c r="AP6" s="36" t="str">
        <f>IF(N6="","Celda vacía",
IF(AND(M6="01",N6&gt;=L_conversión!$C$117,N6&lt;=L_conversión!$D$117),"-",
IF(AND(M6="02",N6&gt;=L_conversión!$C$118,N6&lt;=L_conversión!$D$118),"-",
IF(AND(M6="03",N6&gt;=L_conversión!$C$119,N6&lt;=L_conversión!$D$119),"-",
IF(AND(M6="04",N6&gt;=L_conversión!$C$120,N6&lt;=L_conversión!$D$120),"-",
IF(AND(M6="05",N6&gt;=L_conversión!$C$121,N6&lt;=L_conversión!$D$121),"-",
IF(AND(M6="06",N6&gt;=L_conversión!$C$122,N6&lt;=L_conversión!$D$122),"-",
IF(AND(M6="07",N6&gt;=L_conversión!$C$123,N6&lt;=L_conversión!$D$123),"-",
IF(AND(M6="08",N6&gt;=L_conversión!$C$124,N6&lt;=L_conversión!$D$124),"-",
IF(AND(M6="09",N6&gt;=L_conversión!$C$125,N6&lt;=L_conversión!$D$125),"-",
IF(AND(M6="10",N6&gt;=L_conversión!$C$126,N6&lt;=L_conversión!$D$126),"-",
IF(AND(M6="11",N6&gt;=L_conversión!$C$127,N6&lt;=L_conversión!$D$127),"-",
IF(AND(M6="12",N6&gt;=L_conversión!$C$128,N6&lt;=L_conversión!$D$128),"-",
IF(AND(M6="13",N6&gt;=L_conversión!$C$115,N6&lt;=L_conversión!$D$115),"-",
IF(AND(M6="14",N6&gt;=L_conversión!$C$116,N6&lt;=L_conversión!$D$116),"-",
"Revisar")))))))))))))))</f>
        <v>Celda vacía</v>
      </c>
      <c r="AQ6" s="36" t="str">
        <f>IF(O6="","Celda vacía",IF(AND(P6&gt;=1,P6&lt;=12,O6&gt;=0,O6&lt;=365),"-",IF(P6=8,IF(H6="M",IF(ISERROR(VLOOKUP(O6,Dias_Licencia_Tipo_8_M,1,0)),"Revisar días licencia tipo 8","-"),IF(ISERROR(VLOOKUP(O6,Dias_licencia_tipo_8_H,1,0)),"Revisar días licencia tipo 8","-")))))</f>
        <v>Celda vacía</v>
      </c>
      <c r="AR6" s="36" t="str">
        <f>IF(P6="","Celda vacía",IF(ISERROR(VLOOKUP(P6,Tabla_18_Tipos_licencias,1,FALSE))=FALSE,IF(H6="M","-",IF(P6=7,"Revisar","-")),"Revisar"))</f>
        <v>Celda vacía</v>
      </c>
      <c r="AS6" s="36" t="str">
        <f>IF(Q6="","Celda vacía",IF(AND(OR(L6="HAG",L6="HONORARIO"),OR(Q6="AUTORIZADO",Q6="REDUCIDO",Q6="RECHAZADO",Q6="PENDIENTE")),"Revisar Calidad Jurídica",IF(AND(OR(L6="HAG",L6="HONORARIO"),Q6="NC"),"-",IF(ISERROR(VLOOKUP(Q6,Tabla_04_Estado_Resolucion,1,0)),"Revisar",IF(AND(Q6="PENDIENTE",($BE$1-N6)&gt;60),"Validar estado PENDIENTE","-")))))</f>
        <v>Celda vacía</v>
      </c>
      <c r="AT6" s="36" t="str">
        <f t="shared" si="9"/>
        <v>Celda vacía</v>
      </c>
      <c r="AU6" s="36" t="str">
        <f t="shared" si="10"/>
        <v>Celda vacía</v>
      </c>
      <c r="AV6" s="36" t="str">
        <f t="shared" si="11"/>
        <v>Celda Vacía</v>
      </c>
      <c r="AW6" s="36" t="str">
        <f t="shared" si="12"/>
        <v>Celda vacía</v>
      </c>
      <c r="AX6" s="36" t="str">
        <f t="shared" si="13"/>
        <v>Celda vacía</v>
      </c>
      <c r="AY6" s="36" t="str">
        <f t="shared" si="14"/>
        <v>Celda vacía</v>
      </c>
      <c r="AZ6" s="36" t="str">
        <f t="shared" si="0"/>
        <v>Celda Vacia</v>
      </c>
      <c r="BA6" s="36" t="str">
        <f>IF(Y6="","Celda Vacia",IF(ISERROR(VLOOKUP(Y6,Tabla_33_estado_recuperacion,1,FALSE)),"Se debe corregir el valor según Tabla Nro 33",IF(Y6="SDR",IF(OR(S6="RECHAZADO",W6="N"),"-","Se debe revisar  ESTADO SDR"),IF(Y6="PEN",IF(S6="PENDIENTE","-","Se debe revisar ESTADO PEN"),IF(AND(W6="S",OR(Y6="TOT",Y6="PAR"),OR(S6="AUTORIZADO",S6="REDUCIDO")),"-","Revisar ESTADO_RES Y ESTADO_REC")))))</f>
        <v>Celda Vacia</v>
      </c>
      <c r="BB6" s="36" t="str">
        <f t="shared" si="1"/>
        <v>Celda Vacia</v>
      </c>
      <c r="BC6" s="36" t="str">
        <f t="shared" si="15"/>
        <v>Celda vacia</v>
      </c>
      <c r="BD6" s="36" t="str">
        <f t="shared" si="2"/>
        <v>Celda vacia</v>
      </c>
    </row>
    <row r="7" spans="1:57" x14ac:dyDescent="0.2">
      <c r="S7" s="111"/>
      <c r="AB7" s="145"/>
      <c r="AC7" s="32" t="str">
        <f t="shared" si="3"/>
        <v>Celda vacía</v>
      </c>
      <c r="AD7" s="33" t="str">
        <f t="shared" si="4"/>
        <v>Celda vacía</v>
      </c>
      <c r="AE7" s="34"/>
      <c r="AF7" s="35" t="str">
        <f>IF(B7="","Celda Vacía",IF(ISERROR(IF(B7="","",VLOOKUP(B7,Codigo,3,0))),"Corregir código servicio",IF(B7="","",VLOOKUP(B7,Codigo,3,0))))</f>
        <v>Celda Vacía</v>
      </c>
      <c r="AG7" s="32" t="str">
        <f t="shared" si="5"/>
        <v>Celda vacía</v>
      </c>
      <c r="AH7" s="32" t="str">
        <f t="shared" si="6"/>
        <v>Celda vacía</v>
      </c>
      <c r="AI7" s="32" t="str">
        <f t="shared" si="7"/>
        <v>Celda vacía</v>
      </c>
      <c r="AJ7" s="32" t="str">
        <f t="shared" si="8"/>
        <v>Celda vacía</v>
      </c>
      <c r="AK7" s="32" t="str">
        <f>IF(I7="","Celda vacía",IF(ISERROR(VLOOKUP(I7,Tabla_27_Matriz_Base,1,0)),"Revisar","-"))</f>
        <v>Celda vacía</v>
      </c>
      <c r="AL7" s="32" t="str">
        <f>IF(J7="","Celda vacía",IF(ISERROR(VLOOKUP(J7,Tabla_04_Sist.Rem,1,0)),"Revisar","-"))</f>
        <v>Celda vacía</v>
      </c>
      <c r="AM7" s="32" t="str">
        <f>IF(J7="","Celda vacía",IF(OR(J7=10,J7=40,J7=60,J7=70),IF(ISERROR(VLOOKUP(K7,Tabla_06_10_40_60_70_EUS,1,0)),"Revisar","-"),
IF(AND(A7="l",J7=11,K7="DIRECTIVO"),"Dual",
IF(OR(J7=11,J7=12),IF(ISERROR(VLOOKUP(K7,Tabla_06_11_12_15076_19664,1,0)),"Revisar","-"),
IF(J7=61,IF(ISERROR(VLOOKUP(K7,Tabla_06_DFL29_61_Experimentales,1,0)),"Revisar","-"),IF(J7=20,IF(ISERROR(VLOOKUP(K7,Tabla_06_20_Fiscalizadores,1,0)),"Revisar","-"),IF(J7=80,IF(ISERROR(VLOOKUP(K7,Tabla_06_80_Codigo_del_Trabajo,1,0)),"Revisar","-"),IF(J7=30,IF(ISERROR(VLOOKUP(K7,Tabla_06_30_Poder_Judicial,1,0)),"Revisar","-"),IF(ISERROR(VLOOKUP(K7,Tabla_06_50_Ministerio_Publico,1,0)),"Revisar","-")))))))))</f>
        <v>Celda vacía</v>
      </c>
      <c r="AN7" s="88" t="str">
        <f>IF(L7="","Celda vacía",IF(ISERROR(VLOOKUP(L7,Tabla_Personal,1,0)),"Revisar","-"))</f>
        <v>Celda vacía</v>
      </c>
      <c r="AO7" s="36" t="str">
        <f>IF(M7="","Celda vacía",IF(ISERROR(VLOOKUP(M7,Tabla_01_Mes,1,0)),"Revisar","-"))</f>
        <v>Celda vacía</v>
      </c>
      <c r="AP7" s="36" t="str">
        <f>IF(N7="","Celda vacía",
IF(AND(M7="01",N7&gt;=L_conversión!$C$117,N7&lt;=L_conversión!$D$117),"-",
IF(AND(M7="02",N7&gt;=L_conversión!$C$118,N7&lt;=L_conversión!$D$118),"-",
IF(AND(M7="03",N7&gt;=L_conversión!$C$119,N7&lt;=L_conversión!$D$119),"-",
IF(AND(M7="04",N7&gt;=L_conversión!$C$120,N7&lt;=L_conversión!$D$120),"-",
IF(AND(M7="05",N7&gt;=L_conversión!$C$121,N7&lt;=L_conversión!$D$121),"-",
IF(AND(M7="06",N7&gt;=L_conversión!$C$122,N7&lt;=L_conversión!$D$122),"-",
IF(AND(M7="07",N7&gt;=L_conversión!$C$123,N7&lt;=L_conversión!$D$123),"-",
IF(AND(M7="08",N7&gt;=L_conversión!$C$124,N7&lt;=L_conversión!$D$124),"-",
IF(AND(M7="09",N7&gt;=L_conversión!$C$125,N7&lt;=L_conversión!$D$125),"-",
IF(AND(M7="10",N7&gt;=L_conversión!$C$126,N7&lt;=L_conversión!$D$126),"-",
IF(AND(M7="11",N7&gt;=L_conversión!$C$127,N7&lt;=L_conversión!$D$127),"-",
IF(AND(M7="12",N7&gt;=L_conversión!$C$128,N7&lt;=L_conversión!$D$128),"-",
IF(AND(M7="13",N7&gt;=L_conversión!$C$115,N7&lt;=L_conversión!$D$115),"-",
IF(AND(M7="14",N7&gt;=L_conversión!$C$116,N7&lt;=L_conversión!$D$116),"-",
"Revisar")))))))))))))))</f>
        <v>Celda vacía</v>
      </c>
      <c r="AQ7" s="36" t="str">
        <f>IF(O7="","Celda vacía",IF(AND(P7&gt;=1,P7&lt;=12,O7&gt;=0,O7&lt;=365),"-",IF(P7=8,IF(H7="M",IF(ISERROR(VLOOKUP(O7,Dias_Licencia_Tipo_8_M,1,0)),"Revisar días licencia tipo 8","-"),IF(ISERROR(VLOOKUP(O7,Dias_licencia_tipo_8_H,1,0)),"Revisar días licencia tipo 8","-")))))</f>
        <v>Celda vacía</v>
      </c>
      <c r="AR7" s="36" t="str">
        <f>IF(P7="","Celda vacía",IF(ISERROR(VLOOKUP(P7,Tabla_18_Tipos_licencias,1,FALSE))=FALSE,IF(H7="M","-",IF(P7=7,"Revisar","-")),"Revisar"))</f>
        <v>Celda vacía</v>
      </c>
      <c r="AS7" s="36" t="str">
        <f>IF(Q7="","Celda vacía",IF(AND(OR(L7="HAG",L7="HONORARIO"),OR(Q7="AUTORIZADO",Q7="REDUCIDO",Q7="RECHAZADO",Q7="PENDIENTE")),"Revisar Calidad Jurídica",IF(AND(OR(L7="HAG",L7="HONORARIO"),Q7="NC"),"-",IF(ISERROR(VLOOKUP(Q7,Tabla_04_Estado_Resolucion,1,0)),"Revisar",IF(AND(Q7="PENDIENTE",($BE$1-N7)&gt;60),"Validar estado PENDIENTE","-")))))</f>
        <v>Celda vacía</v>
      </c>
      <c r="AT7" s="36" t="str">
        <f t="shared" si="9"/>
        <v>Celda vacía</v>
      </c>
      <c r="AU7" s="36" t="str">
        <f t="shared" si="10"/>
        <v>Celda vacía</v>
      </c>
      <c r="AV7" s="36" t="str">
        <f t="shared" si="11"/>
        <v>Celda Vacía</v>
      </c>
      <c r="AW7" s="36" t="str">
        <f t="shared" si="12"/>
        <v>Celda vacía</v>
      </c>
      <c r="AX7" s="36" t="str">
        <f t="shared" si="13"/>
        <v>Celda vacía</v>
      </c>
      <c r="AY7" s="36" t="str">
        <f t="shared" si="14"/>
        <v>Celda vacía</v>
      </c>
      <c r="AZ7" s="36" t="str">
        <f t="shared" si="0"/>
        <v>Celda Vacia</v>
      </c>
      <c r="BA7" s="36" t="str">
        <f>IF(Y7="","Celda Vacia",IF(ISERROR(VLOOKUP(Y7,Tabla_33_estado_recuperacion,1,FALSE)),"Se debe corregir el valor según Tabla Nro 33",IF(Y7="SDR",IF(OR(S7="RECHAZADO",W7="N"),"-","Se debe revisar  ESTADO SDR"),IF(Y7="PEN",IF(S7="PENDIENTE","-","Se debe revisar ESTADO PEN"),IF(AND(W7="S",OR(Y7="TOT",Y7="PAR"),OR(S7="AUTORIZADO",S7="REDUCIDO")),"-","Revisar ESTADO_RES Y ESTADO_REC")))))</f>
        <v>Celda Vacia</v>
      </c>
      <c r="BB7" s="36" t="str">
        <f t="shared" si="1"/>
        <v>Celda Vacia</v>
      </c>
      <c r="BC7" s="36" t="str">
        <f t="shared" si="15"/>
        <v>Celda vacia</v>
      </c>
      <c r="BD7" s="36" t="str">
        <f t="shared" si="2"/>
        <v>Celda vacia</v>
      </c>
    </row>
    <row r="8" spans="1:57" x14ac:dyDescent="0.2">
      <c r="S8" s="111"/>
      <c r="AB8" s="145"/>
      <c r="AC8" s="32" t="str">
        <f t="shared" si="3"/>
        <v>Celda vacía</v>
      </c>
      <c r="AD8" s="33" t="str">
        <f t="shared" si="4"/>
        <v>Celda vacía</v>
      </c>
      <c r="AE8" s="34"/>
      <c r="AF8" s="35" t="str">
        <f>IF(B8="","Celda Vacía",IF(ISERROR(IF(B8="","",VLOOKUP(B8,Codigo,3,0))),"Corregir código servicio",IF(B8="","",VLOOKUP(B8,Codigo,3,0))))</f>
        <v>Celda Vacía</v>
      </c>
      <c r="AG8" s="32" t="str">
        <f t="shared" si="5"/>
        <v>Celda vacía</v>
      </c>
      <c r="AH8" s="32" t="str">
        <f t="shared" si="6"/>
        <v>Celda vacía</v>
      </c>
      <c r="AI8" s="32" t="str">
        <f t="shared" si="7"/>
        <v>Celda vacía</v>
      </c>
      <c r="AJ8" s="32" t="str">
        <f t="shared" si="8"/>
        <v>Celda vacía</v>
      </c>
      <c r="AK8" s="32" t="str">
        <f>IF(I8="","Celda vacía",IF(ISERROR(VLOOKUP(I8,Tabla_27_Matriz_Base,1,0)),"Revisar","-"))</f>
        <v>Celda vacía</v>
      </c>
      <c r="AL8" s="32" t="str">
        <f>IF(J8="","Celda vacía",IF(ISERROR(VLOOKUP(J8,Tabla_04_Sist.Rem,1,0)),"Revisar","-"))</f>
        <v>Celda vacía</v>
      </c>
      <c r="AM8" s="32" t="str">
        <f>IF(J8="","Celda vacía",IF(OR(J8=10,J8=40,J8=60,J8=70),IF(ISERROR(VLOOKUP(K8,Tabla_06_10_40_60_70_EUS,1,0)),"Revisar","-"),
IF(AND(A8="l",J8=11,K8="DIRECTIVO"),"Dual",
IF(OR(J8=11,J8=12),IF(ISERROR(VLOOKUP(K8,Tabla_06_11_12_15076_19664,1,0)),"Revisar","-"),
IF(J8=61,IF(ISERROR(VLOOKUP(K8,Tabla_06_DFL29_61_Experimentales,1,0)),"Revisar","-"),IF(J8=20,IF(ISERROR(VLOOKUP(K8,Tabla_06_20_Fiscalizadores,1,0)),"Revisar","-"),IF(J8=80,IF(ISERROR(VLOOKUP(K8,Tabla_06_80_Codigo_del_Trabajo,1,0)),"Revisar","-"),IF(J8=30,IF(ISERROR(VLOOKUP(K8,Tabla_06_30_Poder_Judicial,1,0)),"Revisar","-"),IF(ISERROR(VLOOKUP(K8,Tabla_06_50_Ministerio_Publico,1,0)),"Revisar","-")))))))))</f>
        <v>Celda vacía</v>
      </c>
      <c r="AN8" s="88" t="str">
        <f>IF(L8="","Celda vacía",IF(ISERROR(VLOOKUP(L8,Tabla_Personal,1,0)),"Revisar","-"))</f>
        <v>Celda vacía</v>
      </c>
      <c r="AO8" s="36" t="str">
        <f>IF(M8="","Celda vacía",IF(ISERROR(VLOOKUP(M8,Tabla_01_Mes,1,0)),"Revisar","-"))</f>
        <v>Celda vacía</v>
      </c>
      <c r="AP8" s="36" t="str">
        <f>IF(N8="","Celda vacía",
IF(AND(M8="01",N8&gt;=L_conversión!$C$117,N8&lt;=L_conversión!$D$117),"-",
IF(AND(M8="02",N8&gt;=L_conversión!$C$118,N8&lt;=L_conversión!$D$118),"-",
IF(AND(M8="03",N8&gt;=L_conversión!$C$119,N8&lt;=L_conversión!$D$119),"-",
IF(AND(M8="04",N8&gt;=L_conversión!$C$120,N8&lt;=L_conversión!$D$120),"-",
IF(AND(M8="05",N8&gt;=L_conversión!$C$121,N8&lt;=L_conversión!$D$121),"-",
IF(AND(M8="06",N8&gt;=L_conversión!$C$122,N8&lt;=L_conversión!$D$122),"-",
IF(AND(M8="07",N8&gt;=L_conversión!$C$123,N8&lt;=L_conversión!$D$123),"-",
IF(AND(M8="08",N8&gt;=L_conversión!$C$124,N8&lt;=L_conversión!$D$124),"-",
IF(AND(M8="09",N8&gt;=L_conversión!$C$125,N8&lt;=L_conversión!$D$125),"-",
IF(AND(M8="10",N8&gt;=L_conversión!$C$126,N8&lt;=L_conversión!$D$126),"-",
IF(AND(M8="11",N8&gt;=L_conversión!$C$127,N8&lt;=L_conversión!$D$127),"-",
IF(AND(M8="12",N8&gt;=L_conversión!$C$128,N8&lt;=L_conversión!$D$128),"-",
IF(AND(M8="13",N8&gt;=L_conversión!$C$115,N8&lt;=L_conversión!$D$115),"-",
IF(AND(M8="14",N8&gt;=L_conversión!$C$116,N8&lt;=L_conversión!$D$116),"-",
"Revisar")))))))))))))))</f>
        <v>Celda vacía</v>
      </c>
      <c r="AQ8" s="36" t="str">
        <f>IF(O8="","Celda vacía",IF(AND(P8&gt;=1,P8&lt;=12,O8&gt;=0,O8&lt;=365),"-",IF(P8=8,IF(H8="M",IF(ISERROR(VLOOKUP(O8,Dias_Licencia_Tipo_8_M,1,0)),"Revisar días licencia tipo 8","-"),IF(ISERROR(VLOOKUP(O8,Dias_licencia_tipo_8_H,1,0)),"Revisar días licencia tipo 8","-")))))</f>
        <v>Celda vacía</v>
      </c>
      <c r="AR8" s="36" t="str">
        <f>IF(P8="","Celda vacía",IF(ISERROR(VLOOKUP(P8,Tabla_18_Tipos_licencias,1,FALSE))=FALSE,IF(H8="M","-",IF(P8=7,"Revisar","-")),"Revisar"))</f>
        <v>Celda vacía</v>
      </c>
      <c r="AS8" s="36" t="str">
        <f>IF(Q8="","Celda vacía",IF(AND(OR(L8="HAG",L8="HONORARIO"),OR(Q8="AUTORIZADO",Q8="REDUCIDO",Q8="RECHAZADO",Q8="PENDIENTE")),"Revisar Calidad Jurídica",IF(AND(OR(L8="HAG",L8="HONORARIO"),Q8="NC"),"-",IF(ISERROR(VLOOKUP(Q8,Tabla_04_Estado_Resolucion,1,0)),"Revisar",IF(AND(Q8="PENDIENTE",($BE$1-N8)&gt;60),"Validar estado PENDIENTE","-")))))</f>
        <v>Celda vacía</v>
      </c>
      <c r="AT8" s="36" t="str">
        <f t="shared" si="9"/>
        <v>Celda vacía</v>
      </c>
      <c r="AU8" s="36" t="str">
        <f t="shared" si="10"/>
        <v>Celda vacía</v>
      </c>
      <c r="AV8" s="36" t="str">
        <f t="shared" si="11"/>
        <v>Celda Vacía</v>
      </c>
      <c r="AW8" s="36" t="str">
        <f t="shared" si="12"/>
        <v>Celda vacía</v>
      </c>
      <c r="AX8" s="36" t="str">
        <f t="shared" si="13"/>
        <v>Celda vacía</v>
      </c>
      <c r="AY8" s="36" t="str">
        <f t="shared" si="14"/>
        <v>Celda vacía</v>
      </c>
      <c r="AZ8" s="36" t="str">
        <f>IF(X8="","Celda Vacia",IF(W8="N",IF(X8=0,"-","Revisar campo DERECHO_SUB"),IF(ISNUMBER(X8)=TRUE,IF(AND(W8="S",X8&gt;0),"-","Revisar campo DERECHO_SUB"),"Se debe corregir el valor del campo MONTO_SUB")))</f>
        <v>Celda Vacia</v>
      </c>
      <c r="BA8" s="36" t="str">
        <f>IF(Y8="","Celda Vacia",IF(ISERROR(VLOOKUP(Y8,Tabla_33_estado_recuperacion,1,FALSE)),"Se debe corregir el valor según Tabla Nro 33",IF(Y8="SDR",IF(OR(S8="RECHAZADO",W8="N"),"-","Se debe revisar  ESTADO SDR"),IF(Y8="PEN",IF(S8="PENDIENTE","-","Se debe revisar ESTADO PEN"),IF(AND(W8="S",OR(Y8="TOT",Y8="PAR"),OR(S8="AUTORIZADO",S8="REDUCIDO")),"-","Revisar ESTADO_RES Y ESTADO_REC")))))</f>
        <v>Celda Vacia</v>
      </c>
      <c r="BB8" s="36" t="str">
        <f t="shared" si="1"/>
        <v>Celda Vacia</v>
      </c>
      <c r="BC8" s="36" t="str">
        <f t="shared" si="15"/>
        <v>Celda vacia</v>
      </c>
      <c r="BD8" s="36" t="str">
        <f t="shared" si="2"/>
        <v>Celda vacia</v>
      </c>
    </row>
    <row r="9" spans="1:57" x14ac:dyDescent="0.2">
      <c r="S9" s="111"/>
      <c r="AB9" s="145"/>
      <c r="AC9" s="32" t="str">
        <f t="shared" si="3"/>
        <v>Celda vacía</v>
      </c>
      <c r="AD9" s="33" t="str">
        <f t="shared" si="4"/>
        <v>Celda vacía</v>
      </c>
      <c r="AE9" s="34"/>
      <c r="AF9" s="35" t="str">
        <f>IF(B9="","Celda Vacía",IF(ISERROR(IF(B9="","",VLOOKUP(B9,Codigo,3,0))),"Corregir código servicio",IF(B9="","",VLOOKUP(B9,Codigo,3,0))))</f>
        <v>Celda Vacía</v>
      </c>
      <c r="AG9" s="32" t="str">
        <f t="shared" si="5"/>
        <v>Celda vacía</v>
      </c>
      <c r="AH9" s="32" t="str">
        <f t="shared" si="6"/>
        <v>Celda vacía</v>
      </c>
      <c r="AI9" s="32" t="str">
        <f t="shared" si="7"/>
        <v>Celda vacía</v>
      </c>
      <c r="AJ9" s="32" t="str">
        <f t="shared" si="8"/>
        <v>Celda vacía</v>
      </c>
      <c r="AK9" s="32" t="str">
        <f>IF(I9="","Celda vacía",IF(ISERROR(VLOOKUP(I9,Tabla_27_Matriz_Base,1,0)),"Revisar","-"))</f>
        <v>Celda vacía</v>
      </c>
      <c r="AL9" s="32" t="str">
        <f>IF(J9="","Celda vacía",IF(ISERROR(VLOOKUP(J9,Tabla_04_Sist.Rem,1,0)),"Revisar","-"))</f>
        <v>Celda vacía</v>
      </c>
      <c r="AM9" s="32" t="str">
        <f>IF(J9="","Celda vacía",IF(OR(J9=10,J9=40,J9=60,J9=70),IF(ISERROR(VLOOKUP(K9,Tabla_06_10_40_60_70_EUS,1,0)),"Revisar","-"),
IF(AND(A9="l",J9=11,K9="DIRECTIVO"),"Dual",
IF(OR(J9=11,J9=12),IF(ISERROR(VLOOKUP(K9,Tabla_06_11_12_15076_19664,1,0)),"Revisar","-"),
IF(J9=61,IF(ISERROR(VLOOKUP(K9,Tabla_06_DFL29_61_Experimentales,1,0)),"Revisar","-"),IF(J9=20,IF(ISERROR(VLOOKUP(K9,Tabla_06_20_Fiscalizadores,1,0)),"Revisar","-"),IF(J9=80,IF(ISERROR(VLOOKUP(K9,Tabla_06_80_Codigo_del_Trabajo,1,0)),"Revisar","-"),IF(J9=30,IF(ISERROR(VLOOKUP(K9,Tabla_06_30_Poder_Judicial,1,0)),"Revisar","-"),IF(ISERROR(VLOOKUP(K9,Tabla_06_50_Ministerio_Publico,1,0)),"Revisar","-")))))))))</f>
        <v>Celda vacía</v>
      </c>
      <c r="AN9" s="88" t="str">
        <f>IF(L9="","Celda vacía",IF(ISERROR(VLOOKUP(L9,Tabla_Personal,1,0)),"Revisar","-"))</f>
        <v>Celda vacía</v>
      </c>
      <c r="AO9" s="36" t="str">
        <f>IF(M9="","Celda vacía",IF(ISERROR(VLOOKUP(M9,Tabla_01_Mes,1,0)),"Revisar","-"))</f>
        <v>Celda vacía</v>
      </c>
      <c r="AP9" s="36" t="str">
        <f>IF(N9="","Celda vacía",
IF(AND(M9="01",N9&gt;=L_conversión!$C$117,N9&lt;=L_conversión!$D$117),"-",
IF(AND(M9="02",N9&gt;=L_conversión!$C$118,N9&lt;=L_conversión!$D$118),"-",
IF(AND(M9="03",N9&gt;=L_conversión!$C$119,N9&lt;=L_conversión!$D$119),"-",
IF(AND(M9="04",N9&gt;=L_conversión!$C$120,N9&lt;=L_conversión!$D$120),"-",
IF(AND(M9="05",N9&gt;=L_conversión!$C$121,N9&lt;=L_conversión!$D$121),"-",
IF(AND(M9="06",N9&gt;=L_conversión!$C$122,N9&lt;=L_conversión!$D$122),"-",
IF(AND(M9="07",N9&gt;=L_conversión!$C$123,N9&lt;=L_conversión!$D$123),"-",
IF(AND(M9="08",N9&gt;=L_conversión!$C$124,N9&lt;=L_conversión!$D$124),"-",
IF(AND(M9="09",N9&gt;=L_conversión!$C$125,N9&lt;=L_conversión!$D$125),"-",
IF(AND(M9="10",N9&gt;=L_conversión!$C$126,N9&lt;=L_conversión!$D$126),"-",
IF(AND(M9="11",N9&gt;=L_conversión!$C$127,N9&lt;=L_conversión!$D$127),"-",
IF(AND(M9="12",N9&gt;=L_conversión!$C$128,N9&lt;=L_conversión!$D$128),"-",
IF(AND(M9="13",N9&gt;=L_conversión!$C$115,N9&lt;=L_conversión!$D$115),"-",
IF(AND(M9="14",N9&gt;=L_conversión!$C$116,N9&lt;=L_conversión!$D$116),"-",
"Revisar")))))))))))))))</f>
        <v>Celda vacía</v>
      </c>
      <c r="AQ9" s="36" t="str">
        <f>IF(O9="","Celda vacía",IF(AND(P9&gt;=1,P9&lt;=12,O9&gt;=0,O9&lt;=365),"-",IF(P9=8,IF(H9="M",IF(ISERROR(VLOOKUP(O9,Dias_Licencia_Tipo_8_M,1,0)),"Revisar días licencia tipo 8","-"),IF(ISERROR(VLOOKUP(O9,Dias_licencia_tipo_8_H,1,0)),"Revisar días licencia tipo 8","-")))))</f>
        <v>Celda vacía</v>
      </c>
      <c r="AR9" s="36" t="str">
        <f>IF(P9="","Celda vacía",IF(ISERROR(VLOOKUP(P9,Tabla_18_Tipos_licencias,1,FALSE))=FALSE,IF(H9="M","-",IF(P9=7,"Revisar","-")),"Revisar"))</f>
        <v>Celda vacía</v>
      </c>
      <c r="AS9" s="36" t="str">
        <f>IF(Q9="","Celda vacía",IF(AND(OR(L9="HAG",L9="HONORARIO"),OR(Q9="AUTORIZADO",Q9="REDUCIDO",Q9="RECHAZADO",Q9="PENDIENTE")),"Revisar Calidad Jurídica",IF(AND(OR(L9="HAG",L9="HONORARIO"),Q9="NC"),"-",IF(ISERROR(VLOOKUP(Q9,Tabla_04_Estado_Resolucion,1,0)),"Revisar",IF(AND(Q9="PENDIENTE",($BE$1-N9)&gt;60),"Validar estado PENDIENTE","-")))))</f>
        <v>Celda vacía</v>
      </c>
      <c r="AT9" s="36" t="str">
        <f t="shared" si="9"/>
        <v>Celda vacía</v>
      </c>
      <c r="AU9" s="36" t="str">
        <f t="shared" si="10"/>
        <v>Celda vacía</v>
      </c>
      <c r="AV9" s="36" t="str">
        <f t="shared" si="11"/>
        <v>Celda Vacía</v>
      </c>
      <c r="AW9" s="36" t="str">
        <f t="shared" si="12"/>
        <v>Celda vacía</v>
      </c>
      <c r="AX9" s="36" t="str">
        <f t="shared" si="13"/>
        <v>Celda vacía</v>
      </c>
      <c r="AY9" s="36" t="str">
        <f t="shared" si="14"/>
        <v>Celda vacía</v>
      </c>
      <c r="AZ9" s="36" t="str">
        <f t="shared" ref="AZ9:AZ11" si="16">IF(X9="","Celda Vacia",IF(W9="N",IF(X9=0,"-","Revisar campo DERECHO_SUB"),IF(ISNUMBER(X9)=TRUE,IF(AND(W9="S",X9&gt;0),"-","Revisar campo DERECHO_SUB"),"Se debe corregir el valor del campo MONTO_SUB")))</f>
        <v>Celda Vacia</v>
      </c>
      <c r="BA9" s="36" t="str">
        <f>IF(Y9="","Celda Vacia",IF(ISERROR(VLOOKUP(Y9,Tabla_33_estado_recuperacion,1,FALSE)),"Se debe corregir el valor según Tabla Nro 33",IF(Y9="SDR",IF(OR(S9="RECHAZADO",W9="N"),"-","Se debe revisar  ESTADO SDR"),IF(Y9="PEN",IF(S9="PENDIENTE","-","Se debe revisar ESTADO PEN"),IF(AND(W9="S",OR(Y9="TOT",Y9="PAR"),OR(S9="AUTORIZADO",S9="REDUCIDO")),"-","Revisar ESTADO_RES Y ESTADO_REC")))))</f>
        <v>Celda Vacia</v>
      </c>
      <c r="BB9" s="36" t="str">
        <f t="shared" si="1"/>
        <v>Celda Vacia</v>
      </c>
      <c r="BC9" s="36" t="str">
        <f t="shared" si="15"/>
        <v>Celda vacia</v>
      </c>
      <c r="BD9" s="36" t="str">
        <f>IF(AB9="","Celda vacia",IF(ISNUMBER(AB9)=TRUE,IF(AB9=0,IF(OR(Y9="PEN",Y9="SDR"),"-","revisar "),IF(OR(Y9="TOT",Y9="PAR"),"-","Revisar")),"Valor del campo no es numérico"))</f>
        <v>Celda vacia</v>
      </c>
    </row>
    <row r="10" spans="1:57" x14ac:dyDescent="0.2">
      <c r="S10" s="111"/>
      <c r="AB10" s="145"/>
      <c r="AC10" s="32" t="str">
        <f t="shared" si="3"/>
        <v>Celda vacía</v>
      </c>
      <c r="AD10" s="33" t="str">
        <f t="shared" si="4"/>
        <v>Celda vacía</v>
      </c>
      <c r="AE10" s="34"/>
      <c r="AF10" s="35" t="str">
        <f>IF(B10="","Celda Vacía",IF(ISERROR(IF(B10="","",VLOOKUP(B10,Codigo,3,0))),"Corregir código servicio",IF(B10="","",VLOOKUP(B10,Codigo,3,0))))</f>
        <v>Celda Vacía</v>
      </c>
      <c r="AG10" s="32" t="str">
        <f t="shared" si="5"/>
        <v>Celda vacía</v>
      </c>
      <c r="AH10" s="32" t="str">
        <f t="shared" si="6"/>
        <v>Celda vacía</v>
      </c>
      <c r="AI10" s="32" t="str">
        <f t="shared" si="7"/>
        <v>Celda vacía</v>
      </c>
      <c r="AJ10" s="32" t="str">
        <f t="shared" si="8"/>
        <v>Celda vacía</v>
      </c>
      <c r="AK10" s="32" t="str">
        <f>IF(I10="","Celda vacía",IF(ISERROR(VLOOKUP(I10,Tabla_27_Matriz_Base,1,0)),"Revisar","-"))</f>
        <v>Celda vacía</v>
      </c>
      <c r="AL10" s="32" t="str">
        <f>IF(J10="","Celda vacía",IF(ISERROR(VLOOKUP(J10,Tabla_04_Sist.Rem,1,0)),"Revisar","-"))</f>
        <v>Celda vacía</v>
      </c>
      <c r="AM10" s="32" t="str">
        <f>IF(J10="","Celda vacía",IF(OR(J10=10,J10=40,J10=60,J10=70),IF(ISERROR(VLOOKUP(K10,Tabla_06_10_40_60_70_EUS,1,0)),"Revisar","-"),
IF(AND(A10="l",J10=11,K10="DIRECTIVO"),"Dual",
IF(OR(J10=11,J10=12),IF(ISERROR(VLOOKUP(K10,Tabla_06_11_12_15076_19664,1,0)),"Revisar","-"),
IF(J10=61,IF(ISERROR(VLOOKUP(K10,Tabla_06_DFL29_61_Experimentales,1,0)),"Revisar","-"),IF(J10=20,IF(ISERROR(VLOOKUP(K10,Tabla_06_20_Fiscalizadores,1,0)),"Revisar","-"),IF(J10=80,IF(ISERROR(VLOOKUP(K10,Tabla_06_80_Codigo_del_Trabajo,1,0)),"Revisar","-"),IF(J10=30,IF(ISERROR(VLOOKUP(K10,Tabla_06_30_Poder_Judicial,1,0)),"Revisar","-"),IF(ISERROR(VLOOKUP(K10,Tabla_06_50_Ministerio_Publico,1,0)),"Revisar","-")))))))))</f>
        <v>Celda vacía</v>
      </c>
      <c r="AN10" s="88" t="str">
        <f>IF(L10="","Celda vacía",IF(ISERROR(VLOOKUP(L10,Tabla_Personal,1,0)),"Revisar","-"))</f>
        <v>Celda vacía</v>
      </c>
      <c r="AO10" s="36" t="str">
        <f>IF(M10="","Celda vacía",IF(ISERROR(VLOOKUP(M10,Tabla_01_Mes,1,0)),"Revisar","-"))</f>
        <v>Celda vacía</v>
      </c>
      <c r="AP10" s="36" t="str">
        <f>IF(N10="","Celda vacía",
IF(AND(M10="01",N10&gt;=L_conversión!$C$117,N10&lt;=L_conversión!$D$117),"-",
IF(AND(M10="02",N10&gt;=L_conversión!$C$118,N10&lt;=L_conversión!$D$118),"-",
IF(AND(M10="03",N10&gt;=L_conversión!$C$119,N10&lt;=L_conversión!$D$119),"-",
IF(AND(M10="04",N10&gt;=L_conversión!$C$120,N10&lt;=L_conversión!$D$120),"-",
IF(AND(M10="05",N10&gt;=L_conversión!$C$121,N10&lt;=L_conversión!$D$121),"-",
IF(AND(M10="06",N10&gt;=L_conversión!$C$122,N10&lt;=L_conversión!$D$122),"-",
IF(AND(M10="07",N10&gt;=L_conversión!$C$123,N10&lt;=L_conversión!$D$123),"-",
IF(AND(M10="08",N10&gt;=L_conversión!$C$124,N10&lt;=L_conversión!$D$124),"-",
IF(AND(M10="09",N10&gt;=L_conversión!$C$125,N10&lt;=L_conversión!$D$125),"-",
IF(AND(M10="10",N10&gt;=L_conversión!$C$126,N10&lt;=L_conversión!$D$126),"-",
IF(AND(M10="11",N10&gt;=L_conversión!$C$127,N10&lt;=L_conversión!$D$127),"-",
IF(AND(M10="12",N10&gt;=L_conversión!$C$128,N10&lt;=L_conversión!$D$128),"-",
IF(AND(M10="13",N10&gt;=L_conversión!$C$115,N10&lt;=L_conversión!$D$115),"-",
IF(AND(M10="14",N10&gt;=L_conversión!$C$116,N10&lt;=L_conversión!$D$116),"-",
"Revisar")))))))))))))))</f>
        <v>Celda vacía</v>
      </c>
      <c r="AQ10" s="36" t="str">
        <f>IF(O10="","Celda vacía",IF(AND(P10&gt;=1,P10&lt;=12,O10&gt;=0,O10&lt;=365),"-",IF(P10=8,IF(H10="M",IF(ISERROR(VLOOKUP(O10,Dias_Licencia_Tipo_8_M,1,0)),"Revisar días licencia tipo 8","-"),IF(ISERROR(VLOOKUP(O10,Dias_licencia_tipo_8_H,1,0)),"Revisar días licencia tipo 8","-")))))</f>
        <v>Celda vacía</v>
      </c>
      <c r="AR10" s="36" t="str">
        <f>IF(P10="","Celda vacía",IF(ISERROR(VLOOKUP(P10,Tabla_18_Tipos_licencias,1,FALSE))=FALSE,IF(H10="M","-",IF(P10=7,"Revisar","-")),"Revisar"))</f>
        <v>Celda vacía</v>
      </c>
      <c r="AS10" s="36" t="str">
        <f>IF(Q10="","Celda vacía",IF(AND(OR(L10="HAG",L10="HONORARIO"),OR(Q10="AUTORIZADO",Q10="REDUCIDO",Q10="RECHAZADO",Q10="PENDIENTE")),"Revisar Calidad Jurídica",IF(AND(OR(L10="HAG",L10="HONORARIO"),Q10="NC"),"-",IF(ISERROR(VLOOKUP(Q10,Tabla_04_Estado_Resolucion,1,0)),"Revisar",IF(AND(Q10="PENDIENTE",($BE$1-N10)&gt;60),"Validar estado PENDIENTE","-")))))</f>
        <v>Celda vacía</v>
      </c>
      <c r="AT10" s="36" t="str">
        <f t="shared" si="9"/>
        <v>Celda vacía</v>
      </c>
      <c r="AU10" s="36" t="str">
        <f t="shared" si="10"/>
        <v>Celda vacía</v>
      </c>
      <c r="AV10" s="36" t="str">
        <f t="shared" si="11"/>
        <v>Celda Vacía</v>
      </c>
      <c r="AW10" s="36" t="str">
        <f t="shared" si="12"/>
        <v>Celda vacía</v>
      </c>
      <c r="AX10" s="36" t="str">
        <f t="shared" si="13"/>
        <v>Celda vacía</v>
      </c>
      <c r="AY10" s="36" t="str">
        <f t="shared" si="14"/>
        <v>Celda vacía</v>
      </c>
      <c r="AZ10" s="36" t="str">
        <f t="shared" si="16"/>
        <v>Celda Vacia</v>
      </c>
      <c r="BA10" s="36" t="str">
        <f>IF(Y10="","Celda Vacia",IF(ISERROR(VLOOKUP(Y10,Tabla_33_estado_recuperacion,1,FALSE)),"Se debe corregir el valor según Tabla Nro 33",IF(Y10="SDR",IF(OR(S10="RECHAZADO",W10="N"),"-","Se debe revisar  ESTADO SDR"),IF(Y10="PEN",IF(S10="PENDIENTE","-","Se debe revisar ESTADO PEN"),IF(AND(W10="S",OR(Y10="TOT",Y10="PAR"),OR(S10="AUTORIZADO",S10="REDUCIDO")),"-","Revisar ESTADO_RES Y ESTADO_REC")))))</f>
        <v>Celda Vacia</v>
      </c>
      <c r="BB10" s="36" t="str">
        <f t="shared" si="1"/>
        <v>Celda Vacia</v>
      </c>
      <c r="BC10" s="36" t="str">
        <f t="shared" si="15"/>
        <v>Celda vacia</v>
      </c>
      <c r="BD10" s="36" t="str">
        <f t="shared" ref="BD10:BD11" si="17">IF(AB10="","Celda vacia",IF(ISNUMBER(AB10)=TRUE,IF(AB10=0,IF(OR(Y10="PEN",Y10="SDR"),"-","revisar "),IF(OR(Y10="TOT",Y10="PAR"),"-","Revisar")),"Valor del campo no es numérico"))</f>
        <v>Celda vacia</v>
      </c>
    </row>
    <row r="11" spans="1:57" x14ac:dyDescent="0.2">
      <c r="AB11" s="145"/>
      <c r="AC11" s="32" t="str">
        <f t="shared" si="3"/>
        <v>Celda vacía</v>
      </c>
      <c r="AD11" s="33" t="str">
        <f t="shared" si="4"/>
        <v>Celda vacía</v>
      </c>
      <c r="AE11" s="34"/>
      <c r="AF11" s="35" t="str">
        <f>IF(B11="","Celda Vacía",IF(ISERROR(IF(B11="","",VLOOKUP(B11,Codigo,3,0))),"Corregir código servicio",IF(B11="","",VLOOKUP(B11,Codigo,3,0))))</f>
        <v>Celda Vacía</v>
      </c>
      <c r="AG11" s="32" t="str">
        <f t="shared" si="5"/>
        <v>Celda vacía</v>
      </c>
      <c r="AH11" s="32" t="str">
        <f t="shared" si="6"/>
        <v>Celda vacía</v>
      </c>
      <c r="AI11" s="32" t="str">
        <f t="shared" si="7"/>
        <v>Celda vacía</v>
      </c>
      <c r="AJ11" s="32" t="str">
        <f t="shared" si="8"/>
        <v>Celda vacía</v>
      </c>
      <c r="AK11" s="32" t="str">
        <f>IF(I11="","Celda vacía",IF(ISERROR(VLOOKUP(I11,Tabla_27_Matriz_Base,1,0)),"Revisar","-"))</f>
        <v>Celda vacía</v>
      </c>
      <c r="AL11" s="32" t="str">
        <f>IF(J11="","Celda vacía",IF(ISERROR(VLOOKUP(J11,Tabla_04_Sist.Rem,1,0)),"Revisar","-"))</f>
        <v>Celda vacía</v>
      </c>
      <c r="AM11" s="32" t="str">
        <f>IF(J11="","Celda vacía",IF(OR(J11=10,J11=40,J11=60,J11=70),IF(ISERROR(VLOOKUP(K11,Tabla_06_10_40_60_70_EUS,1,0)),"Revisar","-"),
IF(AND(A11="l",J11=11,K11="DIRECTIVO"),"Dual",
IF(OR(J11=11,J11=12),IF(ISERROR(VLOOKUP(K11,Tabla_06_11_12_15076_19664,1,0)),"Revisar","-"),
IF(J11=61,IF(ISERROR(VLOOKUP(K11,Tabla_06_DFL29_61_Experimentales,1,0)),"Revisar","-"),IF(J11=20,IF(ISERROR(VLOOKUP(K11,Tabla_06_20_Fiscalizadores,1,0)),"Revisar","-"),IF(J11=80,IF(ISERROR(VLOOKUP(K11,Tabla_06_80_Codigo_del_Trabajo,1,0)),"Revisar","-"),IF(J11=30,IF(ISERROR(VLOOKUP(K11,Tabla_06_30_Poder_Judicial,1,0)),"Revisar","-"),IF(ISERROR(VLOOKUP(K11,Tabla_06_50_Ministerio_Publico,1,0)),"Revisar","-")))))))))</f>
        <v>Celda vacía</v>
      </c>
      <c r="AN11" s="88" t="str">
        <f>IF(L11="","Celda vacía",IF(ISERROR(VLOOKUP(L11,Tabla_Personal,1,0)),"Revisar","-"))</f>
        <v>Celda vacía</v>
      </c>
      <c r="AO11" s="36" t="str">
        <f>IF(M11="","Celda vacía",IF(ISERROR(VLOOKUP(M11,Tabla_01_Mes,1,0)),"Revisar","-"))</f>
        <v>Celda vacía</v>
      </c>
      <c r="AP11" s="36" t="str">
        <f>IF(N11="","Celda vacía",
IF(AND(M11="01",N11&gt;=L_conversión!$C$117,N11&lt;=L_conversión!$D$117),"-",
IF(AND(M11="02",N11&gt;=L_conversión!$C$118,N11&lt;=L_conversión!$D$118),"-",
IF(AND(M11="03",N11&gt;=L_conversión!$C$119,N11&lt;=L_conversión!$D$119),"-",
IF(AND(M11="04",N11&gt;=L_conversión!$C$120,N11&lt;=L_conversión!$D$120),"-",
IF(AND(M11="05",N11&gt;=L_conversión!$C$121,N11&lt;=L_conversión!$D$121),"-",
IF(AND(M11="06",N11&gt;=L_conversión!$C$122,N11&lt;=L_conversión!$D$122),"-",
IF(AND(M11="07",N11&gt;=L_conversión!$C$123,N11&lt;=L_conversión!$D$123),"-",
IF(AND(M11="08",N11&gt;=L_conversión!$C$124,N11&lt;=L_conversión!$D$124),"-",
IF(AND(M11="09",N11&gt;=L_conversión!$C$125,N11&lt;=L_conversión!$D$125),"-",
IF(AND(M11="10",N11&gt;=L_conversión!$C$126,N11&lt;=L_conversión!$D$126),"-",
IF(AND(M11="11",N11&gt;=L_conversión!$C$127,N11&lt;=L_conversión!$D$127),"-",
IF(AND(M11="12",N11&gt;=L_conversión!$C$128,N11&lt;=L_conversión!$D$128),"-",
IF(AND(M11="13",N11&gt;=L_conversión!$C$115,N11&lt;=L_conversión!$D$115),"-",
IF(AND(M11="14",N11&gt;=L_conversión!$C$116,N11&lt;=L_conversión!$D$116),"-",
"Revisar")))))))))))))))</f>
        <v>Celda vacía</v>
      </c>
      <c r="AQ11" s="36" t="str">
        <f>IF(O11="","Celda vacía",IF(AND(P11&gt;=1,P11&lt;=12,O11&gt;=0,O11&lt;=365),"-",IF(P11=8,IF(H11="M",IF(ISERROR(VLOOKUP(O11,Dias_Licencia_Tipo_8_M,1,0)),"Revisar días licencia tipo 8","-"),IF(ISERROR(VLOOKUP(O11,Dias_licencia_tipo_8_H,1,0)),"Revisar días licencia tipo 8","-")))))</f>
        <v>Celda vacía</v>
      </c>
      <c r="AR11" s="36" t="str">
        <f>IF(P11="","Celda vacía",IF(ISERROR(VLOOKUP(P11,Tabla_18_Tipos_licencias,1,FALSE))=FALSE,IF(H11="M","-",IF(P11=7,"Revisar","-")),"Revisar"))</f>
        <v>Celda vacía</v>
      </c>
      <c r="AS11" s="36" t="str">
        <f>IF(Q11="","Celda vacía",IF(AND(OR(L11="HAG",L11="HONORARIO"),OR(Q11="AUTORIZADO",Q11="REDUCIDO",Q11="RECHAZADO",Q11="PENDIENTE")),"Revisar Calidad Jurídica",IF(AND(OR(L11="HAG",L11="HONORARIO"),Q11="NC"),"-",IF(ISERROR(VLOOKUP(Q11,Tabla_04_Estado_Resolucion,1,0)),"Revisar",IF(AND(Q11="PENDIENTE",($BE$1-N11)&gt;60),"Validar estado PENDIENTE","-")))))</f>
        <v>Celda vacía</v>
      </c>
      <c r="AT11" s="36" t="str">
        <f t="shared" si="9"/>
        <v>Celda vacía</v>
      </c>
      <c r="AU11" s="36" t="str">
        <f t="shared" si="10"/>
        <v>Celda vacía</v>
      </c>
      <c r="AV11" s="36" t="str">
        <f t="shared" si="11"/>
        <v>Celda Vacía</v>
      </c>
      <c r="AW11" s="36" t="str">
        <f t="shared" si="12"/>
        <v>Celda vacía</v>
      </c>
      <c r="AX11" s="36" t="str">
        <f t="shared" si="13"/>
        <v>Celda vacía</v>
      </c>
      <c r="AY11" s="36" t="str">
        <f t="shared" si="14"/>
        <v>Celda vacía</v>
      </c>
      <c r="AZ11" s="36" t="str">
        <f t="shared" si="16"/>
        <v>Celda Vacia</v>
      </c>
      <c r="BA11" s="36" t="str">
        <f>IF(Y11="","Celda Vacia",IF(ISERROR(VLOOKUP(Y11,Tabla_33_estado_recuperacion,1,FALSE)),"Se debe corregir el valor según Tabla Nro 33",IF(Y11="SDR",IF(OR(S11="RECHAZADO",W11="N"),"-","Se debe revisar  ESTADO SDR"),IF(Y11="PEN",IF(S11="PENDIENTE","-","Se debe revisar ESTADO PEN"),IF(AND(W11="S",OR(Y11="TOT",Y11="PAR"),OR(S11="AUTORIZADO",S11="REDUCIDO")),"-","Revisar ESTADO_RES Y ESTADO_REC")))))</f>
        <v>Celda Vacia</v>
      </c>
      <c r="BB11" s="36" t="str">
        <f t="shared" si="1"/>
        <v>Celda Vacia</v>
      </c>
      <c r="BC11" s="36" t="str">
        <f t="shared" si="15"/>
        <v>Celda vacia</v>
      </c>
      <c r="BD11" s="36" t="str">
        <f t="shared" si="17"/>
        <v>Celda vacia</v>
      </c>
    </row>
  </sheetData>
  <autoFilter ref="A1:BE4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43"/>
  <sheetViews>
    <sheetView showGridLines="0" topLeftCell="A208" zoomScale="85" zoomScaleNormal="85" workbookViewId="0">
      <selection activeCell="B323" sqref="B323"/>
    </sheetView>
  </sheetViews>
  <sheetFormatPr baseColWidth="10" defaultColWidth="11.42578125" defaultRowHeight="12.75" x14ac:dyDescent="0.2"/>
  <cols>
    <col min="1" max="1" width="8.7109375" style="72" bestFit="1" customWidth="1"/>
    <col min="2" max="2" width="60.7109375" style="72" bestFit="1" customWidth="1"/>
    <col min="3" max="4" width="60.140625" style="72" bestFit="1" customWidth="1"/>
    <col min="5" max="5" width="77.28515625" style="70" hidden="1" customWidth="1"/>
    <col min="6" max="6" width="17.28515625" style="70" hidden="1" customWidth="1"/>
    <col min="7" max="7" width="23.28515625" style="70" hidden="1" customWidth="1"/>
    <col min="8" max="8" width="8.140625" style="70" hidden="1" customWidth="1"/>
    <col min="9" max="9" width="15.7109375" style="70" hidden="1" customWidth="1"/>
    <col min="10" max="10" width="14.5703125" style="70" hidden="1" customWidth="1"/>
    <col min="11" max="16384" width="11.42578125" style="70"/>
  </cols>
  <sheetData>
    <row r="1" spans="1:11" x14ac:dyDescent="0.2">
      <c r="A1" s="77" t="s">
        <v>81</v>
      </c>
      <c r="B1" s="77" t="s">
        <v>82</v>
      </c>
      <c r="C1" s="77" t="s">
        <v>83</v>
      </c>
      <c r="D1" s="74" t="s">
        <v>84</v>
      </c>
      <c r="E1" s="74" t="s">
        <v>441</v>
      </c>
      <c r="F1" s="74" t="s">
        <v>442</v>
      </c>
      <c r="G1" s="74" t="s">
        <v>443</v>
      </c>
      <c r="H1" s="74" t="s">
        <v>444</v>
      </c>
      <c r="I1" s="13" t="s">
        <v>739</v>
      </c>
      <c r="J1" s="13" t="s">
        <v>740</v>
      </c>
      <c r="K1" s="75"/>
    </row>
    <row r="2" spans="1:11" x14ac:dyDescent="0.2">
      <c r="A2" s="99" t="s">
        <v>85</v>
      </c>
      <c r="B2" s="100" t="s">
        <v>445</v>
      </c>
      <c r="C2" s="100" t="s">
        <v>446</v>
      </c>
      <c r="D2" s="101" t="s">
        <v>446</v>
      </c>
      <c r="E2" s="78" t="s">
        <v>86</v>
      </c>
      <c r="F2" s="78" t="s">
        <v>447</v>
      </c>
      <c r="G2" s="78" t="s">
        <v>448</v>
      </c>
      <c r="H2" s="78" t="s">
        <v>444</v>
      </c>
      <c r="I2" s="78" t="s">
        <v>741</v>
      </c>
      <c r="J2" s="78" t="s">
        <v>435</v>
      </c>
      <c r="K2" s="75"/>
    </row>
    <row r="3" spans="1:11" x14ac:dyDescent="0.2">
      <c r="A3" s="99" t="s">
        <v>87</v>
      </c>
      <c r="B3" s="100" t="s">
        <v>88</v>
      </c>
      <c r="C3" s="100" t="s">
        <v>449</v>
      </c>
      <c r="D3" s="101" t="s">
        <v>449</v>
      </c>
      <c r="E3" s="78" t="s">
        <v>89</v>
      </c>
      <c r="F3" s="78" t="s">
        <v>450</v>
      </c>
      <c r="G3" s="78" t="s">
        <v>88</v>
      </c>
      <c r="H3" s="78" t="s">
        <v>451</v>
      </c>
      <c r="I3" s="78" t="s">
        <v>89</v>
      </c>
      <c r="J3" s="78" t="s">
        <v>435</v>
      </c>
      <c r="K3" s="75"/>
    </row>
    <row r="4" spans="1:11" x14ac:dyDescent="0.2">
      <c r="A4" s="99" t="s">
        <v>90</v>
      </c>
      <c r="B4" s="100" t="s">
        <v>88</v>
      </c>
      <c r="C4" s="100" t="s">
        <v>452</v>
      </c>
      <c r="D4" s="101" t="s">
        <v>452</v>
      </c>
      <c r="E4" s="78" t="s">
        <v>91</v>
      </c>
      <c r="F4" s="78" t="s">
        <v>450</v>
      </c>
      <c r="G4" s="78" t="s">
        <v>88</v>
      </c>
      <c r="H4" s="78" t="s">
        <v>451</v>
      </c>
      <c r="I4" s="78" t="s">
        <v>742</v>
      </c>
      <c r="J4" s="78" t="s">
        <v>435</v>
      </c>
      <c r="K4" s="75"/>
    </row>
    <row r="5" spans="1:11" x14ac:dyDescent="0.2">
      <c r="A5" s="99" t="s">
        <v>92</v>
      </c>
      <c r="B5" s="100" t="s">
        <v>88</v>
      </c>
      <c r="C5" s="100" t="s">
        <v>453</v>
      </c>
      <c r="D5" s="101" t="s">
        <v>453</v>
      </c>
      <c r="E5" s="78" t="s">
        <v>93</v>
      </c>
      <c r="F5" s="78" t="s">
        <v>450</v>
      </c>
      <c r="G5" s="78" t="s">
        <v>88</v>
      </c>
      <c r="H5" s="78" t="s">
        <v>451</v>
      </c>
      <c r="I5" s="78" t="s">
        <v>743</v>
      </c>
      <c r="J5" s="78" t="s">
        <v>435</v>
      </c>
      <c r="K5" s="75"/>
    </row>
    <row r="6" spans="1:11" x14ac:dyDescent="0.2">
      <c r="A6" s="99" t="s">
        <v>94</v>
      </c>
      <c r="B6" s="100" t="s">
        <v>88</v>
      </c>
      <c r="C6" s="100" t="s">
        <v>454</v>
      </c>
      <c r="D6" s="101" t="s">
        <v>454</v>
      </c>
      <c r="E6" s="78" t="s">
        <v>455</v>
      </c>
      <c r="F6" s="78" t="s">
        <v>450</v>
      </c>
      <c r="G6" s="78" t="s">
        <v>88</v>
      </c>
      <c r="H6" s="78" t="s">
        <v>451</v>
      </c>
      <c r="I6" s="78" t="s">
        <v>744</v>
      </c>
      <c r="J6" s="78" t="s">
        <v>435</v>
      </c>
      <c r="K6" s="75"/>
    </row>
    <row r="7" spans="1:11" x14ac:dyDescent="0.2">
      <c r="A7" s="99" t="s">
        <v>95</v>
      </c>
      <c r="B7" s="100" t="s">
        <v>96</v>
      </c>
      <c r="C7" s="100" t="s">
        <v>456</v>
      </c>
      <c r="D7" s="101" t="s">
        <v>456</v>
      </c>
      <c r="E7" s="78" t="s">
        <v>96</v>
      </c>
      <c r="F7" s="78" t="s">
        <v>96</v>
      </c>
      <c r="G7" s="78" t="s">
        <v>96</v>
      </c>
      <c r="H7" s="78" t="s">
        <v>451</v>
      </c>
      <c r="I7" s="78" t="s">
        <v>745</v>
      </c>
      <c r="J7" s="78" t="s">
        <v>435</v>
      </c>
      <c r="K7" s="75"/>
    </row>
    <row r="8" spans="1:11" x14ac:dyDescent="0.2">
      <c r="A8" s="99" t="s">
        <v>1096</v>
      </c>
      <c r="B8" s="100" t="s">
        <v>96</v>
      </c>
      <c r="C8" s="100" t="s">
        <v>456</v>
      </c>
      <c r="D8" s="101" t="s">
        <v>1169</v>
      </c>
      <c r="E8" s="78" t="s">
        <v>96</v>
      </c>
      <c r="F8" s="78" t="s">
        <v>96</v>
      </c>
      <c r="G8" s="78" t="s">
        <v>96</v>
      </c>
      <c r="H8" s="78" t="s">
        <v>451</v>
      </c>
      <c r="I8" s="78" t="s">
        <v>746</v>
      </c>
      <c r="J8" s="78" t="s">
        <v>435</v>
      </c>
      <c r="K8" s="75"/>
    </row>
    <row r="9" spans="1:11" x14ac:dyDescent="0.2">
      <c r="A9" s="99" t="s">
        <v>97</v>
      </c>
      <c r="B9" s="100" t="s">
        <v>96</v>
      </c>
      <c r="C9" s="102" t="s">
        <v>457</v>
      </c>
      <c r="D9" s="101" t="s">
        <v>457</v>
      </c>
      <c r="E9" s="78" t="s">
        <v>98</v>
      </c>
      <c r="F9" s="78" t="s">
        <v>96</v>
      </c>
      <c r="G9" s="78" t="s">
        <v>96</v>
      </c>
      <c r="H9" s="78" t="s">
        <v>451</v>
      </c>
      <c r="I9" s="78" t="s">
        <v>746</v>
      </c>
      <c r="J9" s="78" t="s">
        <v>40</v>
      </c>
      <c r="K9" s="75"/>
    </row>
    <row r="10" spans="1:11" x14ac:dyDescent="0.2">
      <c r="A10" s="99" t="s">
        <v>99</v>
      </c>
      <c r="B10" s="100" t="s">
        <v>96</v>
      </c>
      <c r="C10" s="100" t="s">
        <v>458</v>
      </c>
      <c r="D10" s="101" t="s">
        <v>458</v>
      </c>
      <c r="E10" s="78" t="s">
        <v>100</v>
      </c>
      <c r="F10" s="78" t="s">
        <v>96</v>
      </c>
      <c r="G10" s="78" t="s">
        <v>96</v>
      </c>
      <c r="H10" s="78" t="s">
        <v>451</v>
      </c>
      <c r="I10" s="78" t="s">
        <v>747</v>
      </c>
      <c r="J10" s="78" t="s">
        <v>435</v>
      </c>
      <c r="K10" s="75"/>
    </row>
    <row r="11" spans="1:11" x14ac:dyDescent="0.2">
      <c r="A11" s="99" t="s">
        <v>101</v>
      </c>
      <c r="B11" s="102" t="s">
        <v>459</v>
      </c>
      <c r="C11" s="100" t="s">
        <v>460</v>
      </c>
      <c r="D11" s="101" t="s">
        <v>460</v>
      </c>
      <c r="E11" s="78" t="s">
        <v>100</v>
      </c>
      <c r="F11" s="78" t="s">
        <v>461</v>
      </c>
      <c r="G11" s="78" t="s">
        <v>462</v>
      </c>
      <c r="H11" s="78" t="s">
        <v>444</v>
      </c>
      <c r="I11" s="78" t="s">
        <v>462</v>
      </c>
      <c r="J11" s="78" t="s">
        <v>435</v>
      </c>
      <c r="K11" s="75"/>
    </row>
    <row r="12" spans="1:11" x14ac:dyDescent="0.2">
      <c r="A12" s="99" t="s">
        <v>103</v>
      </c>
      <c r="B12" s="100" t="s">
        <v>1170</v>
      </c>
      <c r="C12" s="100" t="s">
        <v>466</v>
      </c>
      <c r="D12" s="101" t="s">
        <v>466</v>
      </c>
      <c r="E12" s="78" t="s">
        <v>102</v>
      </c>
      <c r="F12" s="78" t="s">
        <v>447</v>
      </c>
      <c r="G12" s="78" t="s">
        <v>448</v>
      </c>
      <c r="H12" s="78" t="s">
        <v>444</v>
      </c>
      <c r="I12" s="78" t="s">
        <v>748</v>
      </c>
      <c r="J12" s="78" t="s">
        <v>435</v>
      </c>
      <c r="K12" s="75"/>
    </row>
    <row r="13" spans="1:11" x14ac:dyDescent="0.2">
      <c r="A13" s="99" t="s">
        <v>105</v>
      </c>
      <c r="B13" s="100" t="s">
        <v>1170</v>
      </c>
      <c r="C13" s="100" t="s">
        <v>469</v>
      </c>
      <c r="D13" s="101" t="s">
        <v>469</v>
      </c>
      <c r="E13" s="78" t="s">
        <v>104</v>
      </c>
      <c r="F13" s="78" t="s">
        <v>447</v>
      </c>
      <c r="G13" s="78" t="s">
        <v>448</v>
      </c>
      <c r="H13" s="78" t="s">
        <v>444</v>
      </c>
      <c r="I13" s="78" t="s">
        <v>749</v>
      </c>
      <c r="J13" s="78" t="s">
        <v>435</v>
      </c>
      <c r="K13" s="75"/>
    </row>
    <row r="14" spans="1:11" x14ac:dyDescent="0.2">
      <c r="A14" s="99" t="s">
        <v>44</v>
      </c>
      <c r="B14" s="100" t="s">
        <v>1170</v>
      </c>
      <c r="C14" s="100" t="s">
        <v>751</v>
      </c>
      <c r="D14" s="101" t="s">
        <v>470</v>
      </c>
      <c r="E14" s="78" t="s">
        <v>48</v>
      </c>
      <c r="F14" s="78" t="s">
        <v>447</v>
      </c>
      <c r="G14" s="78" t="s">
        <v>448</v>
      </c>
      <c r="H14" s="78" t="s">
        <v>444</v>
      </c>
      <c r="I14" s="78" t="s">
        <v>749</v>
      </c>
      <c r="J14" s="78" t="s">
        <v>40</v>
      </c>
      <c r="K14" s="75"/>
    </row>
    <row r="15" spans="1:11" x14ac:dyDescent="0.2">
      <c r="A15" s="99" t="s">
        <v>45</v>
      </c>
      <c r="B15" s="100" t="s">
        <v>1170</v>
      </c>
      <c r="C15" s="100" t="s">
        <v>751</v>
      </c>
      <c r="D15" s="101" t="s">
        <v>472</v>
      </c>
      <c r="E15" s="78"/>
      <c r="F15" s="78"/>
      <c r="G15" s="78"/>
      <c r="H15" s="78"/>
      <c r="I15" s="78"/>
      <c r="J15" s="78"/>
      <c r="K15" s="75"/>
    </row>
    <row r="16" spans="1:11" x14ac:dyDescent="0.2">
      <c r="A16" s="99" t="s">
        <v>106</v>
      </c>
      <c r="B16" s="100" t="s">
        <v>1170</v>
      </c>
      <c r="C16" s="100" t="s">
        <v>751</v>
      </c>
      <c r="D16" s="101" t="s">
        <v>473</v>
      </c>
      <c r="E16" s="78"/>
      <c r="F16" s="78"/>
      <c r="G16" s="78"/>
      <c r="H16" s="78"/>
      <c r="I16" s="78"/>
      <c r="J16" s="78"/>
      <c r="K16" s="75"/>
    </row>
    <row r="17" spans="1:11" x14ac:dyDescent="0.2">
      <c r="A17" s="99" t="s">
        <v>1097</v>
      </c>
      <c r="B17" s="100" t="s">
        <v>1170</v>
      </c>
      <c r="C17" s="100" t="s">
        <v>751</v>
      </c>
      <c r="D17" s="101" t="s">
        <v>1098</v>
      </c>
      <c r="E17" s="78" t="s">
        <v>48</v>
      </c>
      <c r="F17" s="78" t="s">
        <v>447</v>
      </c>
      <c r="G17" s="78" t="s">
        <v>448</v>
      </c>
      <c r="H17" s="78" t="s">
        <v>444</v>
      </c>
      <c r="I17" s="78" t="s">
        <v>750</v>
      </c>
      <c r="J17" s="78" t="s">
        <v>435</v>
      </c>
      <c r="K17" s="75"/>
    </row>
    <row r="18" spans="1:11" x14ac:dyDescent="0.2">
      <c r="A18" s="99" t="s">
        <v>1099</v>
      </c>
      <c r="B18" s="100" t="s">
        <v>1170</v>
      </c>
      <c r="C18" s="100" t="s">
        <v>751</v>
      </c>
      <c r="D18" s="101" t="s">
        <v>1100</v>
      </c>
      <c r="E18" s="78" t="s">
        <v>49</v>
      </c>
      <c r="F18" s="78" t="s">
        <v>447</v>
      </c>
      <c r="G18" s="78" t="s">
        <v>448</v>
      </c>
      <c r="H18" s="78" t="s">
        <v>444</v>
      </c>
      <c r="I18" s="78" t="s">
        <v>752</v>
      </c>
      <c r="J18" s="78" t="s">
        <v>435</v>
      </c>
      <c r="K18" s="75"/>
    </row>
    <row r="19" spans="1:11" x14ac:dyDescent="0.2">
      <c r="A19" s="99" t="s">
        <v>74</v>
      </c>
      <c r="B19" s="100" t="s">
        <v>1170</v>
      </c>
      <c r="C19" s="100" t="s">
        <v>474</v>
      </c>
      <c r="D19" s="101" t="s">
        <v>474</v>
      </c>
      <c r="E19" s="78" t="s">
        <v>471</v>
      </c>
      <c r="F19" s="78" t="s">
        <v>447</v>
      </c>
      <c r="G19" s="78" t="s">
        <v>448</v>
      </c>
      <c r="H19" s="78" t="s">
        <v>444</v>
      </c>
      <c r="I19" s="78" t="s">
        <v>752</v>
      </c>
      <c r="J19" s="78" t="s">
        <v>40</v>
      </c>
      <c r="K19" s="75"/>
    </row>
    <row r="20" spans="1:11" x14ac:dyDescent="0.2">
      <c r="A20" s="99" t="s">
        <v>476</v>
      </c>
      <c r="B20" s="100" t="s">
        <v>1170</v>
      </c>
      <c r="C20" s="100" t="s">
        <v>477</v>
      </c>
      <c r="D20" s="101" t="s">
        <v>477</v>
      </c>
      <c r="E20" s="78" t="s">
        <v>471</v>
      </c>
      <c r="F20" s="78" t="s">
        <v>447</v>
      </c>
      <c r="G20" s="78" t="s">
        <v>448</v>
      </c>
      <c r="H20" s="78" t="s">
        <v>444</v>
      </c>
      <c r="I20" s="78" t="s">
        <v>752</v>
      </c>
      <c r="J20" s="78" t="s">
        <v>40</v>
      </c>
      <c r="K20" s="75"/>
    </row>
    <row r="21" spans="1:11" x14ac:dyDescent="0.2">
      <c r="A21" s="99" t="s">
        <v>1073</v>
      </c>
      <c r="B21" s="100" t="s">
        <v>1170</v>
      </c>
      <c r="C21" s="100" t="s">
        <v>477</v>
      </c>
      <c r="D21" s="101" t="s">
        <v>1074</v>
      </c>
      <c r="E21" s="78" t="s">
        <v>471</v>
      </c>
      <c r="F21" s="78" t="s">
        <v>475</v>
      </c>
      <c r="G21" s="78" t="s">
        <v>448</v>
      </c>
      <c r="H21" s="78" t="s">
        <v>444</v>
      </c>
      <c r="I21" s="78" t="s">
        <v>753</v>
      </c>
      <c r="J21" s="78" t="s">
        <v>435</v>
      </c>
      <c r="K21" s="75"/>
    </row>
    <row r="22" spans="1:11" x14ac:dyDescent="0.2">
      <c r="A22" s="99" t="s">
        <v>479</v>
      </c>
      <c r="B22" s="100" t="s">
        <v>1170</v>
      </c>
      <c r="C22" s="100" t="s">
        <v>755</v>
      </c>
      <c r="D22" s="101" t="s">
        <v>480</v>
      </c>
      <c r="E22" s="78" t="s">
        <v>471</v>
      </c>
      <c r="F22" s="78" t="s">
        <v>447</v>
      </c>
      <c r="G22" s="78" t="s">
        <v>448</v>
      </c>
      <c r="H22" s="78" t="s">
        <v>444</v>
      </c>
      <c r="I22" s="78" t="s">
        <v>754</v>
      </c>
      <c r="J22" s="78" t="s">
        <v>435</v>
      </c>
      <c r="K22" s="75"/>
    </row>
    <row r="23" spans="1:11" x14ac:dyDescent="0.2">
      <c r="A23" s="99" t="s">
        <v>482</v>
      </c>
      <c r="B23" s="100" t="s">
        <v>1170</v>
      </c>
      <c r="C23" s="100" t="s">
        <v>483</v>
      </c>
      <c r="D23" s="101" t="s">
        <v>483</v>
      </c>
      <c r="E23" s="78" t="s">
        <v>471</v>
      </c>
      <c r="F23" s="78" t="s">
        <v>447</v>
      </c>
      <c r="G23" s="78" t="s">
        <v>448</v>
      </c>
      <c r="H23" s="78" t="s">
        <v>444</v>
      </c>
      <c r="I23" s="78" t="s">
        <v>754</v>
      </c>
      <c r="J23" s="78" t="s">
        <v>40</v>
      </c>
      <c r="K23" s="75"/>
    </row>
    <row r="24" spans="1:11" x14ac:dyDescent="0.2">
      <c r="A24" s="99" t="s">
        <v>737</v>
      </c>
      <c r="B24" s="100" t="s">
        <v>1170</v>
      </c>
      <c r="C24" s="100" t="s">
        <v>483</v>
      </c>
      <c r="D24" s="101" t="s">
        <v>464</v>
      </c>
      <c r="E24" s="78" t="s">
        <v>47</v>
      </c>
      <c r="F24" s="78" t="s">
        <v>447</v>
      </c>
      <c r="G24" s="78" t="s">
        <v>448</v>
      </c>
      <c r="H24" s="78" t="s">
        <v>444</v>
      </c>
      <c r="I24" s="78" t="s">
        <v>756</v>
      </c>
      <c r="J24" s="78" t="s">
        <v>435</v>
      </c>
      <c r="K24" s="75"/>
    </row>
    <row r="25" spans="1:11" x14ac:dyDescent="0.2">
      <c r="A25" s="99" t="s">
        <v>738</v>
      </c>
      <c r="B25" s="100" t="s">
        <v>1170</v>
      </c>
      <c r="C25" s="100" t="s">
        <v>483</v>
      </c>
      <c r="D25" s="101" t="s">
        <v>465</v>
      </c>
      <c r="E25" s="78" t="s">
        <v>478</v>
      </c>
      <c r="F25" s="78" t="s">
        <v>447</v>
      </c>
      <c r="G25" s="78" t="s">
        <v>448</v>
      </c>
      <c r="H25" s="78" t="s">
        <v>444</v>
      </c>
      <c r="I25" s="78" t="s">
        <v>757</v>
      </c>
      <c r="J25" s="78" t="s">
        <v>435</v>
      </c>
      <c r="K25" s="75"/>
    </row>
    <row r="26" spans="1:11" x14ac:dyDescent="0.2">
      <c r="A26" s="99" t="s">
        <v>1075</v>
      </c>
      <c r="B26" s="100" t="s">
        <v>1170</v>
      </c>
      <c r="C26" s="100" t="s">
        <v>483</v>
      </c>
      <c r="D26" s="101" t="s">
        <v>1076</v>
      </c>
      <c r="E26" s="78" t="s">
        <v>478</v>
      </c>
      <c r="F26" s="78" t="s">
        <v>447</v>
      </c>
      <c r="G26" s="78" t="s">
        <v>448</v>
      </c>
      <c r="H26" s="78" t="s">
        <v>444</v>
      </c>
      <c r="I26" s="78" t="s">
        <v>757</v>
      </c>
      <c r="J26" s="78" t="s">
        <v>40</v>
      </c>
      <c r="K26" s="75"/>
    </row>
    <row r="27" spans="1:11" x14ac:dyDescent="0.2">
      <c r="A27" s="99" t="s">
        <v>485</v>
      </c>
      <c r="B27" s="100" t="s">
        <v>1170</v>
      </c>
      <c r="C27" s="100" t="s">
        <v>486</v>
      </c>
      <c r="D27" s="101" t="s">
        <v>486</v>
      </c>
      <c r="E27" s="78" t="s">
        <v>481</v>
      </c>
      <c r="F27" s="78" t="s">
        <v>447</v>
      </c>
      <c r="G27" s="78" t="s">
        <v>448</v>
      </c>
      <c r="H27" s="78" t="s">
        <v>444</v>
      </c>
      <c r="I27" s="78" t="s">
        <v>757</v>
      </c>
      <c r="J27" s="78" t="s">
        <v>40</v>
      </c>
      <c r="K27" s="75"/>
    </row>
    <row r="28" spans="1:11" x14ac:dyDescent="0.2">
      <c r="A28" s="99" t="s">
        <v>488</v>
      </c>
      <c r="B28" s="100" t="s">
        <v>1170</v>
      </c>
      <c r="C28" s="100" t="s">
        <v>489</v>
      </c>
      <c r="D28" s="101" t="s">
        <v>489</v>
      </c>
      <c r="E28" s="78" t="s">
        <v>484</v>
      </c>
      <c r="F28" s="78" t="s">
        <v>447</v>
      </c>
      <c r="G28" s="78" t="s">
        <v>448</v>
      </c>
      <c r="H28" s="78" t="s">
        <v>444</v>
      </c>
      <c r="I28" s="78" t="s">
        <v>757</v>
      </c>
      <c r="J28" s="78" t="s">
        <v>435</v>
      </c>
      <c r="K28" s="75"/>
    </row>
    <row r="29" spans="1:11" x14ac:dyDescent="0.2">
      <c r="A29" s="99" t="s">
        <v>490</v>
      </c>
      <c r="B29" s="100" t="s">
        <v>1170</v>
      </c>
      <c r="C29" s="100" t="s">
        <v>491</v>
      </c>
      <c r="D29" s="101" t="s">
        <v>491</v>
      </c>
      <c r="E29" s="78" t="s">
        <v>463</v>
      </c>
      <c r="F29" s="78" t="s">
        <v>447</v>
      </c>
      <c r="G29" s="78" t="s">
        <v>448</v>
      </c>
      <c r="H29" s="78" t="s">
        <v>444</v>
      </c>
      <c r="I29" s="78" t="s">
        <v>758</v>
      </c>
      <c r="J29" s="78" t="s">
        <v>40</v>
      </c>
      <c r="K29" s="75"/>
    </row>
    <row r="30" spans="1:11" x14ac:dyDescent="0.2">
      <c r="A30" s="99" t="s">
        <v>107</v>
      </c>
      <c r="B30" s="100" t="s">
        <v>1170</v>
      </c>
      <c r="C30" s="100" t="s">
        <v>1171</v>
      </c>
      <c r="D30" s="101" t="s">
        <v>1172</v>
      </c>
      <c r="E30" s="78" t="s">
        <v>463</v>
      </c>
      <c r="F30" s="78" t="s">
        <v>447</v>
      </c>
      <c r="G30" s="78" t="s">
        <v>448</v>
      </c>
      <c r="H30" s="78" t="s">
        <v>444</v>
      </c>
      <c r="I30" s="78" t="s">
        <v>758</v>
      </c>
      <c r="J30" s="78" t="s">
        <v>40</v>
      </c>
      <c r="K30" s="75"/>
    </row>
    <row r="31" spans="1:11" x14ac:dyDescent="0.2">
      <c r="A31" s="99" t="s">
        <v>108</v>
      </c>
      <c r="B31" s="100" t="s">
        <v>1170</v>
      </c>
      <c r="C31" s="100" t="s">
        <v>1171</v>
      </c>
      <c r="D31" s="101" t="s">
        <v>1173</v>
      </c>
      <c r="E31" s="78" t="s">
        <v>463</v>
      </c>
      <c r="F31" s="78" t="s">
        <v>447</v>
      </c>
      <c r="G31" s="78" t="s">
        <v>448</v>
      </c>
      <c r="H31" s="78" t="s">
        <v>444</v>
      </c>
      <c r="I31" s="78" t="s">
        <v>758</v>
      </c>
      <c r="J31" s="78" t="s">
        <v>40</v>
      </c>
      <c r="K31" s="75"/>
    </row>
    <row r="32" spans="1:11" x14ac:dyDescent="0.2">
      <c r="A32" s="99" t="s">
        <v>109</v>
      </c>
      <c r="B32" s="100" t="s">
        <v>1170</v>
      </c>
      <c r="C32" s="100" t="s">
        <v>1174</v>
      </c>
      <c r="D32" s="101" t="s">
        <v>1175</v>
      </c>
      <c r="E32" s="78" t="s">
        <v>487</v>
      </c>
      <c r="F32" s="78" t="s">
        <v>447</v>
      </c>
      <c r="G32" s="78" t="s">
        <v>448</v>
      </c>
      <c r="H32" s="78" t="s">
        <v>444</v>
      </c>
      <c r="I32" s="78" t="s">
        <v>759</v>
      </c>
      <c r="J32" s="78" t="s">
        <v>435</v>
      </c>
      <c r="K32" s="75"/>
    </row>
    <row r="33" spans="1:11" x14ac:dyDescent="0.2">
      <c r="A33" s="99" t="s">
        <v>110</v>
      </c>
      <c r="B33" s="100" t="s">
        <v>1170</v>
      </c>
      <c r="C33" s="100" t="s">
        <v>1176</v>
      </c>
      <c r="D33" s="101" t="s">
        <v>1177</v>
      </c>
      <c r="E33" s="78" t="s">
        <v>220</v>
      </c>
      <c r="F33" s="78" t="s">
        <v>447</v>
      </c>
      <c r="G33" s="78" t="s">
        <v>448</v>
      </c>
      <c r="H33" s="78" t="s">
        <v>444</v>
      </c>
      <c r="I33" s="78" t="s">
        <v>759</v>
      </c>
      <c r="J33" s="78" t="s">
        <v>40</v>
      </c>
      <c r="K33" s="75"/>
    </row>
    <row r="34" spans="1:11" x14ac:dyDescent="0.2">
      <c r="A34" s="99" t="s">
        <v>111</v>
      </c>
      <c r="B34" s="100" t="s">
        <v>1170</v>
      </c>
      <c r="C34" s="100" t="s">
        <v>1178</v>
      </c>
      <c r="D34" s="101" t="s">
        <v>1179</v>
      </c>
      <c r="E34" s="78" t="s">
        <v>220</v>
      </c>
      <c r="F34" s="78" t="s">
        <v>447</v>
      </c>
      <c r="G34" s="78" t="s">
        <v>448</v>
      </c>
      <c r="H34" s="78" t="s">
        <v>444</v>
      </c>
      <c r="I34" s="78" t="s">
        <v>760</v>
      </c>
      <c r="J34" s="78" t="s">
        <v>435</v>
      </c>
      <c r="K34" s="75"/>
    </row>
    <row r="35" spans="1:11" x14ac:dyDescent="0.2">
      <c r="A35" s="99" t="s">
        <v>112</v>
      </c>
      <c r="B35" s="100" t="s">
        <v>1170</v>
      </c>
      <c r="C35" s="100" t="s">
        <v>1178</v>
      </c>
      <c r="D35" s="101" t="s">
        <v>1180</v>
      </c>
      <c r="E35" s="78" t="s">
        <v>492</v>
      </c>
      <c r="F35" s="78" t="s">
        <v>447</v>
      </c>
      <c r="G35" s="78" t="s">
        <v>448</v>
      </c>
      <c r="H35" s="78" t="s">
        <v>444</v>
      </c>
      <c r="I35" s="78" t="s">
        <v>760</v>
      </c>
      <c r="J35" s="78" t="s">
        <v>40</v>
      </c>
      <c r="K35" s="75"/>
    </row>
    <row r="36" spans="1:11" x14ac:dyDescent="0.2">
      <c r="A36" s="99" t="s">
        <v>113</v>
      </c>
      <c r="B36" s="100" t="s">
        <v>1170</v>
      </c>
      <c r="C36" s="100" t="s">
        <v>1181</v>
      </c>
      <c r="D36" s="101" t="s">
        <v>1182</v>
      </c>
      <c r="E36" s="78" t="s">
        <v>492</v>
      </c>
      <c r="F36" s="78" t="s">
        <v>447</v>
      </c>
      <c r="G36" s="78" t="s">
        <v>448</v>
      </c>
      <c r="H36" s="78" t="s">
        <v>444</v>
      </c>
      <c r="I36" s="78" t="s">
        <v>761</v>
      </c>
      <c r="J36" s="78" t="s">
        <v>435</v>
      </c>
      <c r="K36" s="75"/>
    </row>
    <row r="37" spans="1:11" x14ac:dyDescent="0.2">
      <c r="A37" s="99" t="s">
        <v>114</v>
      </c>
      <c r="B37" s="100" t="s">
        <v>1170</v>
      </c>
      <c r="C37" s="100" t="s">
        <v>1181</v>
      </c>
      <c r="D37" s="101" t="s">
        <v>1183</v>
      </c>
      <c r="E37" s="78" t="s">
        <v>492</v>
      </c>
      <c r="F37" s="78" t="s">
        <v>447</v>
      </c>
      <c r="G37" s="78" t="s">
        <v>448</v>
      </c>
      <c r="H37" s="78" t="s">
        <v>444</v>
      </c>
      <c r="I37" s="78" t="s">
        <v>761</v>
      </c>
      <c r="J37" s="78" t="s">
        <v>40</v>
      </c>
      <c r="K37" s="75"/>
    </row>
    <row r="38" spans="1:11" x14ac:dyDescent="0.2">
      <c r="A38" s="99" t="s">
        <v>115</v>
      </c>
      <c r="B38" s="100" t="s">
        <v>1170</v>
      </c>
      <c r="C38" s="100" t="s">
        <v>1184</v>
      </c>
      <c r="D38" s="101" t="s">
        <v>1185</v>
      </c>
      <c r="E38" s="78" t="s">
        <v>492</v>
      </c>
      <c r="F38" s="78" t="s">
        <v>447</v>
      </c>
      <c r="G38" s="78" t="s">
        <v>448</v>
      </c>
      <c r="H38" s="78" t="s">
        <v>444</v>
      </c>
      <c r="I38" s="78" t="s">
        <v>762</v>
      </c>
      <c r="J38" s="78" t="s">
        <v>435</v>
      </c>
      <c r="K38" s="75"/>
    </row>
    <row r="39" spans="1:11" x14ac:dyDescent="0.2">
      <c r="A39" s="99" t="s">
        <v>116</v>
      </c>
      <c r="B39" s="100" t="s">
        <v>1170</v>
      </c>
      <c r="C39" s="100" t="s">
        <v>1184</v>
      </c>
      <c r="D39" s="101" t="s">
        <v>1186</v>
      </c>
      <c r="E39" s="78" t="s">
        <v>492</v>
      </c>
      <c r="F39" s="78" t="s">
        <v>447</v>
      </c>
      <c r="G39" s="78" t="s">
        <v>448</v>
      </c>
      <c r="H39" s="78" t="s">
        <v>444</v>
      </c>
      <c r="I39" s="78" t="s">
        <v>762</v>
      </c>
      <c r="J39" s="78" t="s">
        <v>40</v>
      </c>
      <c r="K39" s="75"/>
    </row>
    <row r="40" spans="1:11" x14ac:dyDescent="0.2">
      <c r="A40" s="99" t="s">
        <v>117</v>
      </c>
      <c r="B40" s="100" t="s">
        <v>1170</v>
      </c>
      <c r="C40" s="100" t="s">
        <v>1187</v>
      </c>
      <c r="D40" s="101" t="s">
        <v>1188</v>
      </c>
      <c r="E40" s="78" t="s">
        <v>492</v>
      </c>
      <c r="F40" s="78" t="s">
        <v>447</v>
      </c>
      <c r="G40" s="78" t="s">
        <v>448</v>
      </c>
      <c r="H40" s="78" t="s">
        <v>444</v>
      </c>
      <c r="I40" s="78" t="s">
        <v>763</v>
      </c>
      <c r="J40" s="78" t="s">
        <v>435</v>
      </c>
      <c r="K40" s="75"/>
    </row>
    <row r="41" spans="1:11" x14ac:dyDescent="0.2">
      <c r="A41" s="99" t="s">
        <v>118</v>
      </c>
      <c r="B41" s="100" t="s">
        <v>1170</v>
      </c>
      <c r="C41" s="100" t="s">
        <v>1187</v>
      </c>
      <c r="D41" s="101" t="s">
        <v>1189</v>
      </c>
      <c r="E41" s="78" t="s">
        <v>492</v>
      </c>
      <c r="F41" s="78" t="s">
        <v>447</v>
      </c>
      <c r="G41" s="78" t="s">
        <v>448</v>
      </c>
      <c r="H41" s="78" t="s">
        <v>444</v>
      </c>
      <c r="I41" s="78" t="s">
        <v>763</v>
      </c>
      <c r="J41" s="78" t="s">
        <v>40</v>
      </c>
      <c r="K41" s="75"/>
    </row>
    <row r="42" spans="1:11" x14ac:dyDescent="0.2">
      <c r="A42" s="99" t="s">
        <v>119</v>
      </c>
      <c r="B42" s="100" t="s">
        <v>1170</v>
      </c>
      <c r="C42" s="100" t="s">
        <v>1190</v>
      </c>
      <c r="D42" s="101" t="s">
        <v>1191</v>
      </c>
      <c r="E42" s="78" t="s">
        <v>492</v>
      </c>
      <c r="F42" s="78" t="s">
        <v>447</v>
      </c>
      <c r="G42" s="78" t="s">
        <v>448</v>
      </c>
      <c r="H42" s="78" t="s">
        <v>444</v>
      </c>
      <c r="I42" s="78" t="s">
        <v>764</v>
      </c>
      <c r="J42" s="78" t="s">
        <v>435</v>
      </c>
      <c r="K42" s="75"/>
    </row>
    <row r="43" spans="1:11" x14ac:dyDescent="0.2">
      <c r="A43" s="99" t="s">
        <v>120</v>
      </c>
      <c r="B43" s="100" t="s">
        <v>1170</v>
      </c>
      <c r="C43" s="100" t="s">
        <v>1190</v>
      </c>
      <c r="D43" s="101" t="s">
        <v>1192</v>
      </c>
      <c r="E43" s="78" t="s">
        <v>492</v>
      </c>
      <c r="F43" s="78" t="s">
        <v>447</v>
      </c>
      <c r="G43" s="78" t="s">
        <v>448</v>
      </c>
      <c r="H43" s="78" t="s">
        <v>444</v>
      </c>
      <c r="I43" s="78" t="s">
        <v>764</v>
      </c>
      <c r="J43" s="78" t="s">
        <v>40</v>
      </c>
      <c r="K43" s="75"/>
    </row>
    <row r="44" spans="1:11" x14ac:dyDescent="0.2">
      <c r="A44" s="99" t="s">
        <v>121</v>
      </c>
      <c r="B44" s="100" t="s">
        <v>1170</v>
      </c>
      <c r="C44" s="100" t="s">
        <v>1193</v>
      </c>
      <c r="D44" s="101" t="s">
        <v>1194</v>
      </c>
      <c r="E44" s="78" t="s">
        <v>492</v>
      </c>
      <c r="F44" s="78" t="s">
        <v>447</v>
      </c>
      <c r="G44" s="78" t="s">
        <v>448</v>
      </c>
      <c r="H44" s="78" t="s">
        <v>444</v>
      </c>
      <c r="I44" s="78" t="s">
        <v>765</v>
      </c>
      <c r="J44" s="78" t="s">
        <v>435</v>
      </c>
      <c r="K44" s="75"/>
    </row>
    <row r="45" spans="1:11" x14ac:dyDescent="0.2">
      <c r="A45" s="99" t="s">
        <v>122</v>
      </c>
      <c r="B45" s="100" t="s">
        <v>1170</v>
      </c>
      <c r="C45" s="100" t="s">
        <v>1193</v>
      </c>
      <c r="D45" s="101" t="s">
        <v>1195</v>
      </c>
      <c r="E45" s="78" t="s">
        <v>492</v>
      </c>
      <c r="F45" s="78" t="s">
        <v>447</v>
      </c>
      <c r="G45" s="78" t="s">
        <v>448</v>
      </c>
      <c r="H45" s="78" t="s">
        <v>444</v>
      </c>
      <c r="I45" s="78" t="s">
        <v>765</v>
      </c>
      <c r="J45" s="78" t="s">
        <v>40</v>
      </c>
      <c r="K45" s="75"/>
    </row>
    <row r="46" spans="1:11" x14ac:dyDescent="0.2">
      <c r="A46" s="99" t="s">
        <v>123</v>
      </c>
      <c r="B46" s="100" t="s">
        <v>1170</v>
      </c>
      <c r="C46" s="100" t="s">
        <v>1196</v>
      </c>
      <c r="D46" s="101" t="s">
        <v>1197</v>
      </c>
      <c r="E46" s="78" t="s">
        <v>492</v>
      </c>
      <c r="F46" s="78" t="s">
        <v>447</v>
      </c>
      <c r="G46" s="78" t="s">
        <v>448</v>
      </c>
      <c r="H46" s="78" t="s">
        <v>444</v>
      </c>
      <c r="I46" s="78" t="s">
        <v>766</v>
      </c>
      <c r="J46" s="78" t="s">
        <v>435</v>
      </c>
      <c r="K46" s="75"/>
    </row>
    <row r="47" spans="1:11" x14ac:dyDescent="0.2">
      <c r="A47" s="99" t="s">
        <v>124</v>
      </c>
      <c r="B47" s="100" t="s">
        <v>1170</v>
      </c>
      <c r="C47" s="100" t="s">
        <v>1196</v>
      </c>
      <c r="D47" s="101" t="s">
        <v>1198</v>
      </c>
      <c r="E47" s="78" t="s">
        <v>492</v>
      </c>
      <c r="F47" s="78" t="s">
        <v>447</v>
      </c>
      <c r="G47" s="78" t="s">
        <v>448</v>
      </c>
      <c r="H47" s="78" t="s">
        <v>444</v>
      </c>
      <c r="I47" s="78" t="s">
        <v>766</v>
      </c>
      <c r="J47" s="78" t="s">
        <v>40</v>
      </c>
      <c r="K47" s="75"/>
    </row>
    <row r="48" spans="1:11" x14ac:dyDescent="0.2">
      <c r="A48" s="99" t="s">
        <v>125</v>
      </c>
      <c r="B48" s="100" t="s">
        <v>1170</v>
      </c>
      <c r="C48" s="100" t="s">
        <v>1199</v>
      </c>
      <c r="D48" s="101" t="s">
        <v>1200</v>
      </c>
      <c r="E48" s="78" t="s">
        <v>492</v>
      </c>
      <c r="F48" s="78" t="s">
        <v>447</v>
      </c>
      <c r="G48" s="78" t="s">
        <v>448</v>
      </c>
      <c r="H48" s="78" t="s">
        <v>444</v>
      </c>
      <c r="I48" s="78" t="s">
        <v>767</v>
      </c>
      <c r="J48" s="78" t="s">
        <v>435</v>
      </c>
      <c r="K48" s="75"/>
    </row>
    <row r="49" spans="1:11" x14ac:dyDescent="0.2">
      <c r="A49" s="99" t="s">
        <v>126</v>
      </c>
      <c r="B49" s="100" t="s">
        <v>1170</v>
      </c>
      <c r="C49" s="100" t="s">
        <v>1199</v>
      </c>
      <c r="D49" s="101" t="s">
        <v>1201</v>
      </c>
      <c r="E49" s="78" t="s">
        <v>492</v>
      </c>
      <c r="F49" s="78" t="s">
        <v>447</v>
      </c>
      <c r="G49" s="78" t="s">
        <v>448</v>
      </c>
      <c r="H49" s="78" t="s">
        <v>444</v>
      </c>
      <c r="I49" s="78" t="s">
        <v>767</v>
      </c>
      <c r="J49" s="78" t="s">
        <v>40</v>
      </c>
      <c r="K49" s="75"/>
    </row>
    <row r="50" spans="1:11" x14ac:dyDescent="0.2">
      <c r="A50" s="99" t="s">
        <v>127</v>
      </c>
      <c r="B50" s="100" t="s">
        <v>1170</v>
      </c>
      <c r="C50" s="100" t="s">
        <v>1202</v>
      </c>
      <c r="D50" s="101" t="s">
        <v>1203</v>
      </c>
      <c r="E50" s="78" t="s">
        <v>492</v>
      </c>
      <c r="F50" s="78" t="s">
        <v>447</v>
      </c>
      <c r="G50" s="78" t="s">
        <v>448</v>
      </c>
      <c r="H50" s="78" t="s">
        <v>444</v>
      </c>
      <c r="I50" s="78" t="s">
        <v>768</v>
      </c>
      <c r="J50" s="78" t="s">
        <v>435</v>
      </c>
      <c r="K50" s="75"/>
    </row>
    <row r="51" spans="1:11" x14ac:dyDescent="0.2">
      <c r="A51" s="99" t="s">
        <v>128</v>
      </c>
      <c r="B51" s="100" t="s">
        <v>1170</v>
      </c>
      <c r="C51" s="100" t="s">
        <v>1202</v>
      </c>
      <c r="D51" s="101" t="s">
        <v>1204</v>
      </c>
      <c r="E51" s="78" t="s">
        <v>492</v>
      </c>
      <c r="F51" s="78" t="s">
        <v>447</v>
      </c>
      <c r="G51" s="78" t="s">
        <v>448</v>
      </c>
      <c r="H51" s="78" t="s">
        <v>444</v>
      </c>
      <c r="I51" s="78" t="s">
        <v>768</v>
      </c>
      <c r="J51" s="78" t="s">
        <v>40</v>
      </c>
      <c r="K51" s="75"/>
    </row>
    <row r="52" spans="1:11" x14ac:dyDescent="0.2">
      <c r="A52" s="99" t="s">
        <v>129</v>
      </c>
      <c r="B52" s="100" t="s">
        <v>1170</v>
      </c>
      <c r="C52" s="100" t="s">
        <v>1205</v>
      </c>
      <c r="D52" s="101" t="s">
        <v>1206</v>
      </c>
      <c r="E52" s="78" t="s">
        <v>492</v>
      </c>
      <c r="F52" s="78" t="s">
        <v>447</v>
      </c>
      <c r="G52" s="78" t="s">
        <v>448</v>
      </c>
      <c r="H52" s="78" t="s">
        <v>444</v>
      </c>
      <c r="I52" s="78" t="s">
        <v>769</v>
      </c>
      <c r="J52" s="78" t="s">
        <v>435</v>
      </c>
      <c r="K52" s="75"/>
    </row>
    <row r="53" spans="1:11" x14ac:dyDescent="0.2">
      <c r="A53" s="99" t="s">
        <v>130</v>
      </c>
      <c r="B53" s="100" t="s">
        <v>1170</v>
      </c>
      <c r="C53" s="100" t="s">
        <v>1205</v>
      </c>
      <c r="D53" s="101" t="s">
        <v>1207</v>
      </c>
      <c r="E53" s="78" t="s">
        <v>492</v>
      </c>
      <c r="F53" s="78" t="s">
        <v>447</v>
      </c>
      <c r="G53" s="78" t="s">
        <v>448</v>
      </c>
      <c r="H53" s="78" t="s">
        <v>444</v>
      </c>
      <c r="I53" s="78" t="s">
        <v>769</v>
      </c>
      <c r="J53" s="78" t="s">
        <v>40</v>
      </c>
      <c r="K53" s="75"/>
    </row>
    <row r="54" spans="1:11" x14ac:dyDescent="0.2">
      <c r="A54" s="99" t="s">
        <v>131</v>
      </c>
      <c r="B54" s="100" t="s">
        <v>1170</v>
      </c>
      <c r="C54" s="100" t="s">
        <v>1205</v>
      </c>
      <c r="D54" s="101" t="s">
        <v>493</v>
      </c>
      <c r="E54" s="78" t="s">
        <v>492</v>
      </c>
      <c r="F54" s="78" t="s">
        <v>447</v>
      </c>
      <c r="G54" s="78" t="s">
        <v>448</v>
      </c>
      <c r="H54" s="78" t="s">
        <v>444</v>
      </c>
      <c r="I54" s="78" t="s">
        <v>769</v>
      </c>
      <c r="J54" s="78" t="s">
        <v>435</v>
      </c>
      <c r="K54" s="75"/>
    </row>
    <row r="55" spans="1:11" x14ac:dyDescent="0.2">
      <c r="A55" s="99" t="s">
        <v>132</v>
      </c>
      <c r="B55" s="100" t="s">
        <v>1170</v>
      </c>
      <c r="C55" s="100" t="s">
        <v>494</v>
      </c>
      <c r="D55" s="101" t="s">
        <v>495</v>
      </c>
      <c r="E55" s="78" t="s">
        <v>492</v>
      </c>
      <c r="F55" s="78" t="s">
        <v>447</v>
      </c>
      <c r="G55" s="78" t="s">
        <v>448</v>
      </c>
      <c r="H55" s="78" t="s">
        <v>444</v>
      </c>
      <c r="I55" s="78" t="s">
        <v>770</v>
      </c>
      <c r="J55" s="78" t="s">
        <v>40</v>
      </c>
      <c r="K55" s="75"/>
    </row>
    <row r="56" spans="1:11" x14ac:dyDescent="0.2">
      <c r="A56" s="99" t="s">
        <v>133</v>
      </c>
      <c r="B56" s="100" t="s">
        <v>1170</v>
      </c>
      <c r="C56" s="100" t="s">
        <v>494</v>
      </c>
      <c r="D56" s="101" t="s">
        <v>496</v>
      </c>
      <c r="E56" s="78" t="s">
        <v>492</v>
      </c>
      <c r="F56" s="78" t="s">
        <v>447</v>
      </c>
      <c r="G56" s="78" t="s">
        <v>448</v>
      </c>
      <c r="H56" s="78" t="s">
        <v>444</v>
      </c>
      <c r="I56" s="78" t="s">
        <v>770</v>
      </c>
      <c r="J56" s="78" t="s">
        <v>40</v>
      </c>
      <c r="K56" s="75"/>
    </row>
    <row r="57" spans="1:11" x14ac:dyDescent="0.2">
      <c r="A57" s="99" t="s">
        <v>134</v>
      </c>
      <c r="B57" s="100" t="s">
        <v>1170</v>
      </c>
      <c r="C57" s="100" t="s">
        <v>1208</v>
      </c>
      <c r="D57" s="101" t="s">
        <v>1209</v>
      </c>
      <c r="E57" s="78" t="s">
        <v>492</v>
      </c>
      <c r="F57" s="78" t="s">
        <v>447</v>
      </c>
      <c r="G57" s="78" t="s">
        <v>448</v>
      </c>
      <c r="H57" s="78" t="s">
        <v>444</v>
      </c>
      <c r="I57" s="78" t="s">
        <v>771</v>
      </c>
      <c r="J57" s="78" t="s">
        <v>435</v>
      </c>
      <c r="K57" s="75"/>
    </row>
    <row r="58" spans="1:11" x14ac:dyDescent="0.2">
      <c r="A58" s="99" t="s">
        <v>135</v>
      </c>
      <c r="B58" s="100" t="s">
        <v>1170</v>
      </c>
      <c r="C58" s="100" t="s">
        <v>1208</v>
      </c>
      <c r="D58" s="101" t="s">
        <v>1210</v>
      </c>
      <c r="E58" s="78" t="s">
        <v>492</v>
      </c>
      <c r="F58" s="78" t="s">
        <v>447</v>
      </c>
      <c r="G58" s="78" t="s">
        <v>448</v>
      </c>
      <c r="H58" s="78" t="s">
        <v>444</v>
      </c>
      <c r="I58" s="78" t="s">
        <v>771</v>
      </c>
      <c r="J58" s="78" t="s">
        <v>40</v>
      </c>
      <c r="K58" s="75"/>
    </row>
    <row r="59" spans="1:11" x14ac:dyDescent="0.2">
      <c r="A59" s="99" t="s">
        <v>136</v>
      </c>
      <c r="B59" s="100" t="s">
        <v>1170</v>
      </c>
      <c r="C59" s="100" t="s">
        <v>1211</v>
      </c>
      <c r="D59" s="101" t="s">
        <v>1212</v>
      </c>
      <c r="E59" s="78" t="s">
        <v>492</v>
      </c>
      <c r="F59" s="78" t="s">
        <v>447</v>
      </c>
      <c r="G59" s="78" t="s">
        <v>448</v>
      </c>
      <c r="H59" s="78" t="s">
        <v>444</v>
      </c>
      <c r="I59" s="78" t="s">
        <v>772</v>
      </c>
      <c r="J59" s="78" t="s">
        <v>435</v>
      </c>
      <c r="K59" s="75"/>
    </row>
    <row r="60" spans="1:11" x14ac:dyDescent="0.2">
      <c r="A60" s="99" t="s">
        <v>1247</v>
      </c>
      <c r="B60" s="100" t="s">
        <v>1170</v>
      </c>
      <c r="C60" s="100" t="s">
        <v>1211</v>
      </c>
      <c r="D60" s="101" t="s">
        <v>1213</v>
      </c>
      <c r="E60" s="78" t="s">
        <v>492</v>
      </c>
      <c r="F60" s="78" t="s">
        <v>447</v>
      </c>
      <c r="G60" s="78" t="s">
        <v>448</v>
      </c>
      <c r="H60" s="78" t="s">
        <v>444</v>
      </c>
      <c r="I60" s="78" t="s">
        <v>772</v>
      </c>
      <c r="J60" s="78" t="s">
        <v>40</v>
      </c>
      <c r="K60" s="75"/>
    </row>
    <row r="61" spans="1:11" x14ac:dyDescent="0.2">
      <c r="A61" s="99" t="s">
        <v>1214</v>
      </c>
      <c r="B61" s="100" t="s">
        <v>1170</v>
      </c>
      <c r="C61" s="100" t="s">
        <v>1215</v>
      </c>
      <c r="D61" s="101" t="s">
        <v>1216</v>
      </c>
      <c r="E61" s="78" t="s">
        <v>492</v>
      </c>
      <c r="F61" s="78" t="s">
        <v>447</v>
      </c>
      <c r="G61" s="78" t="s">
        <v>448</v>
      </c>
      <c r="H61" s="78" t="s">
        <v>444</v>
      </c>
      <c r="I61" s="78" t="s">
        <v>773</v>
      </c>
      <c r="J61" s="78" t="s">
        <v>435</v>
      </c>
      <c r="K61" s="75"/>
    </row>
    <row r="62" spans="1:11" s="119" customFormat="1" x14ac:dyDescent="0.2">
      <c r="A62" s="114" t="s">
        <v>1266</v>
      </c>
      <c r="B62" s="115" t="s">
        <v>1170</v>
      </c>
      <c r="C62" s="115" t="s">
        <v>1215</v>
      </c>
      <c r="D62" s="116" t="s">
        <v>1267</v>
      </c>
      <c r="E62" s="117"/>
      <c r="F62" s="117"/>
      <c r="G62" s="117"/>
      <c r="H62" s="117"/>
      <c r="I62" s="117"/>
      <c r="J62" s="117"/>
      <c r="K62" s="118"/>
    </row>
    <row r="63" spans="1:11" x14ac:dyDescent="0.2">
      <c r="A63" s="99" t="s">
        <v>137</v>
      </c>
      <c r="B63" s="100" t="s">
        <v>138</v>
      </c>
      <c r="C63" s="100" t="s">
        <v>497</v>
      </c>
      <c r="D63" s="101" t="s">
        <v>497</v>
      </c>
      <c r="E63" s="78" t="s">
        <v>492</v>
      </c>
      <c r="F63" s="78" t="s">
        <v>447</v>
      </c>
      <c r="G63" s="78" t="s">
        <v>448</v>
      </c>
      <c r="H63" s="78" t="s">
        <v>444</v>
      </c>
      <c r="I63" s="78" t="s">
        <v>773</v>
      </c>
      <c r="J63" s="78" t="s">
        <v>40</v>
      </c>
      <c r="K63" s="75"/>
    </row>
    <row r="64" spans="1:11" x14ac:dyDescent="0.2">
      <c r="A64" s="99" t="s">
        <v>139</v>
      </c>
      <c r="B64" s="100" t="s">
        <v>138</v>
      </c>
      <c r="C64" s="100" t="s">
        <v>499</v>
      </c>
      <c r="D64" s="101" t="s">
        <v>499</v>
      </c>
      <c r="E64" s="78" t="s">
        <v>492</v>
      </c>
      <c r="F64" s="78" t="s">
        <v>447</v>
      </c>
      <c r="G64" s="78" t="s">
        <v>448</v>
      </c>
      <c r="H64" s="78" t="s">
        <v>444</v>
      </c>
      <c r="I64" s="78" t="s">
        <v>774</v>
      </c>
      <c r="J64" s="78" t="s">
        <v>435</v>
      </c>
      <c r="K64" s="75"/>
    </row>
    <row r="65" spans="1:11" x14ac:dyDescent="0.2">
      <c r="A65" s="99" t="s">
        <v>141</v>
      </c>
      <c r="B65" s="100" t="s">
        <v>138</v>
      </c>
      <c r="C65" s="100" t="s">
        <v>499</v>
      </c>
      <c r="D65" s="103" t="s">
        <v>1101</v>
      </c>
      <c r="E65" s="78" t="s">
        <v>492</v>
      </c>
      <c r="F65" s="78" t="s">
        <v>447</v>
      </c>
      <c r="G65" s="78" t="s">
        <v>448</v>
      </c>
      <c r="H65" s="78" t="s">
        <v>444</v>
      </c>
      <c r="I65" s="78" t="s">
        <v>774</v>
      </c>
      <c r="J65" s="78" t="s">
        <v>435</v>
      </c>
      <c r="K65" s="75"/>
    </row>
    <row r="66" spans="1:11" x14ac:dyDescent="0.2">
      <c r="A66" s="99" t="s">
        <v>142</v>
      </c>
      <c r="B66" s="100" t="s">
        <v>138</v>
      </c>
      <c r="C66" s="100" t="s">
        <v>500</v>
      </c>
      <c r="D66" s="101" t="s">
        <v>500</v>
      </c>
      <c r="E66" s="78" t="s">
        <v>492</v>
      </c>
      <c r="F66" s="78" t="s">
        <v>447</v>
      </c>
      <c r="G66" s="78" t="s">
        <v>448</v>
      </c>
      <c r="H66" s="78" t="s">
        <v>444</v>
      </c>
      <c r="I66" s="78" t="s">
        <v>774</v>
      </c>
      <c r="J66" s="78" t="s">
        <v>435</v>
      </c>
      <c r="K66" s="75"/>
    </row>
    <row r="67" spans="1:11" x14ac:dyDescent="0.2">
      <c r="A67" s="99" t="s">
        <v>143</v>
      </c>
      <c r="B67" s="100" t="s">
        <v>138</v>
      </c>
      <c r="C67" s="100" t="s">
        <v>502</v>
      </c>
      <c r="D67" s="101" t="s">
        <v>502</v>
      </c>
      <c r="E67" s="78" t="s">
        <v>498</v>
      </c>
      <c r="F67" s="78" t="s">
        <v>447</v>
      </c>
      <c r="G67" s="78" t="s">
        <v>448</v>
      </c>
      <c r="H67" s="78" t="s">
        <v>444</v>
      </c>
      <c r="I67" s="78" t="s">
        <v>775</v>
      </c>
      <c r="J67" s="78" t="s">
        <v>435</v>
      </c>
      <c r="K67" s="75"/>
    </row>
    <row r="68" spans="1:11" x14ac:dyDescent="0.2">
      <c r="A68" s="99" t="s">
        <v>145</v>
      </c>
      <c r="B68" s="100" t="s">
        <v>138</v>
      </c>
      <c r="C68" s="100" t="s">
        <v>503</v>
      </c>
      <c r="D68" s="101" t="s">
        <v>503</v>
      </c>
      <c r="E68" s="78" t="s">
        <v>140</v>
      </c>
      <c r="F68" s="78" t="s">
        <v>447</v>
      </c>
      <c r="G68" s="78" t="s">
        <v>448</v>
      </c>
      <c r="H68" s="78" t="s">
        <v>444</v>
      </c>
      <c r="I68" s="78" t="s">
        <v>776</v>
      </c>
      <c r="J68" s="78" t="s">
        <v>435</v>
      </c>
      <c r="K68" s="75"/>
    </row>
    <row r="69" spans="1:11" x14ac:dyDescent="0.2">
      <c r="A69" s="99" t="s">
        <v>147</v>
      </c>
      <c r="B69" s="100" t="s">
        <v>504</v>
      </c>
      <c r="C69" s="100" t="s">
        <v>505</v>
      </c>
      <c r="D69" s="101" t="s">
        <v>505</v>
      </c>
      <c r="E69" s="78" t="s">
        <v>140</v>
      </c>
      <c r="F69" s="78" t="s">
        <v>447</v>
      </c>
      <c r="G69" s="78" t="s">
        <v>448</v>
      </c>
      <c r="H69" s="78" t="s">
        <v>444</v>
      </c>
      <c r="I69" s="78" t="s">
        <v>777</v>
      </c>
      <c r="J69" s="78" t="s">
        <v>435</v>
      </c>
      <c r="K69" s="75"/>
    </row>
    <row r="70" spans="1:11" x14ac:dyDescent="0.2">
      <c r="A70" s="99" t="s">
        <v>149</v>
      </c>
      <c r="B70" s="100" t="s">
        <v>504</v>
      </c>
      <c r="C70" s="100" t="s">
        <v>505</v>
      </c>
      <c r="D70" s="101" t="s">
        <v>506</v>
      </c>
      <c r="E70" s="78" t="s">
        <v>501</v>
      </c>
      <c r="F70" s="78" t="s">
        <v>447</v>
      </c>
      <c r="G70" s="78" t="s">
        <v>448</v>
      </c>
      <c r="H70" s="78" t="s">
        <v>444</v>
      </c>
      <c r="I70" s="78" t="s">
        <v>778</v>
      </c>
      <c r="J70" s="78" t="s">
        <v>435</v>
      </c>
      <c r="K70" s="75"/>
    </row>
    <row r="71" spans="1:11" x14ac:dyDescent="0.2">
      <c r="A71" s="99" t="s">
        <v>1102</v>
      </c>
      <c r="B71" s="100" t="s">
        <v>504</v>
      </c>
      <c r="C71" s="100" t="s">
        <v>505</v>
      </c>
      <c r="D71" s="101" t="s">
        <v>1103</v>
      </c>
      <c r="E71" s="78" t="s">
        <v>144</v>
      </c>
      <c r="F71" s="78" t="s">
        <v>447</v>
      </c>
      <c r="G71" s="78" t="s">
        <v>448</v>
      </c>
      <c r="H71" s="78" t="s">
        <v>444</v>
      </c>
      <c r="I71" s="78" t="s">
        <v>778</v>
      </c>
      <c r="J71" s="78" t="s">
        <v>435</v>
      </c>
      <c r="K71" s="75"/>
    </row>
    <row r="72" spans="1:11" x14ac:dyDescent="0.2">
      <c r="A72" s="99" t="s">
        <v>150</v>
      </c>
      <c r="B72" s="100" t="s">
        <v>504</v>
      </c>
      <c r="C72" s="100" t="s">
        <v>505</v>
      </c>
      <c r="D72" s="101" t="s">
        <v>507</v>
      </c>
      <c r="E72" s="78" t="s">
        <v>146</v>
      </c>
      <c r="F72" s="78" t="s">
        <v>447</v>
      </c>
      <c r="G72" s="78" t="s">
        <v>448</v>
      </c>
      <c r="H72" s="78" t="s">
        <v>444</v>
      </c>
      <c r="I72" s="78" t="s">
        <v>778</v>
      </c>
      <c r="J72" s="78" t="s">
        <v>40</v>
      </c>
      <c r="K72" s="75"/>
    </row>
    <row r="73" spans="1:11" x14ac:dyDescent="0.2">
      <c r="A73" s="99" t="s">
        <v>151</v>
      </c>
      <c r="B73" s="100" t="s">
        <v>504</v>
      </c>
      <c r="C73" s="100" t="s">
        <v>508</v>
      </c>
      <c r="D73" s="101" t="s">
        <v>508</v>
      </c>
      <c r="E73" s="78" t="s">
        <v>148</v>
      </c>
      <c r="F73" s="78" t="s">
        <v>447</v>
      </c>
      <c r="G73" s="78" t="s">
        <v>448</v>
      </c>
      <c r="H73" s="78" t="s">
        <v>444</v>
      </c>
      <c r="I73" s="78" t="s">
        <v>778</v>
      </c>
      <c r="J73" s="78" t="s">
        <v>435</v>
      </c>
      <c r="K73" s="75"/>
    </row>
    <row r="74" spans="1:11" x14ac:dyDescent="0.2">
      <c r="A74" s="99" t="s">
        <v>153</v>
      </c>
      <c r="B74" s="100" t="s">
        <v>504</v>
      </c>
      <c r="C74" s="100" t="s">
        <v>1077</v>
      </c>
      <c r="D74" s="101" t="s">
        <v>1077</v>
      </c>
      <c r="E74" s="78" t="s">
        <v>148</v>
      </c>
      <c r="F74" s="78" t="s">
        <v>447</v>
      </c>
      <c r="G74" s="78" t="s">
        <v>448</v>
      </c>
      <c r="H74" s="78" t="s">
        <v>444</v>
      </c>
      <c r="I74" s="78" t="s">
        <v>779</v>
      </c>
      <c r="J74" s="78" t="s">
        <v>435</v>
      </c>
      <c r="K74" s="75"/>
    </row>
    <row r="75" spans="1:11" x14ac:dyDescent="0.2">
      <c r="A75" s="99" t="s">
        <v>155</v>
      </c>
      <c r="B75" s="100" t="s">
        <v>504</v>
      </c>
      <c r="C75" s="100" t="s">
        <v>1077</v>
      </c>
      <c r="D75" s="101" t="s">
        <v>509</v>
      </c>
      <c r="E75" s="78" t="s">
        <v>148</v>
      </c>
      <c r="F75" s="78" t="s">
        <v>447</v>
      </c>
      <c r="G75" s="78" t="s">
        <v>448</v>
      </c>
      <c r="H75" s="78" t="s">
        <v>444</v>
      </c>
      <c r="I75" s="78" t="s">
        <v>780</v>
      </c>
      <c r="J75" s="78" t="s">
        <v>435</v>
      </c>
      <c r="K75" s="75"/>
    </row>
    <row r="76" spans="1:11" x14ac:dyDescent="0.2">
      <c r="A76" s="99" t="s">
        <v>156</v>
      </c>
      <c r="B76" s="100" t="s">
        <v>504</v>
      </c>
      <c r="C76" s="100" t="s">
        <v>1078</v>
      </c>
      <c r="D76" s="101" t="s">
        <v>1078</v>
      </c>
      <c r="E76" s="78" t="s">
        <v>148</v>
      </c>
      <c r="F76" s="78" t="s">
        <v>447</v>
      </c>
      <c r="G76" s="78" t="s">
        <v>448</v>
      </c>
      <c r="H76" s="78" t="s">
        <v>444</v>
      </c>
      <c r="I76" s="78" t="s">
        <v>780</v>
      </c>
      <c r="J76" s="78" t="s">
        <v>435</v>
      </c>
      <c r="K76" s="75"/>
    </row>
    <row r="77" spans="1:11" x14ac:dyDescent="0.2">
      <c r="A77" s="99" t="s">
        <v>158</v>
      </c>
      <c r="B77" s="100" t="s">
        <v>504</v>
      </c>
      <c r="C77" s="100" t="s">
        <v>510</v>
      </c>
      <c r="D77" s="101" t="s">
        <v>510</v>
      </c>
      <c r="E77" s="78" t="s">
        <v>148</v>
      </c>
      <c r="F77" s="78" t="s">
        <v>447</v>
      </c>
      <c r="G77" s="78" t="s">
        <v>448</v>
      </c>
      <c r="H77" s="78" t="s">
        <v>444</v>
      </c>
      <c r="I77" s="78" t="s">
        <v>781</v>
      </c>
      <c r="J77" s="78" t="s">
        <v>435</v>
      </c>
      <c r="K77" s="75"/>
    </row>
    <row r="78" spans="1:11" x14ac:dyDescent="0.2">
      <c r="A78" s="99" t="s">
        <v>1152</v>
      </c>
      <c r="B78" s="100" t="s">
        <v>504</v>
      </c>
      <c r="C78" s="100" t="s">
        <v>510</v>
      </c>
      <c r="D78" s="101" t="s">
        <v>1153</v>
      </c>
      <c r="E78" s="78" t="s">
        <v>152</v>
      </c>
      <c r="F78" s="78" t="s">
        <v>475</v>
      </c>
      <c r="G78" s="78" t="s">
        <v>448</v>
      </c>
      <c r="H78" s="78" t="s">
        <v>444</v>
      </c>
      <c r="I78" s="78" t="s">
        <v>782</v>
      </c>
      <c r="J78" s="78" t="s">
        <v>435</v>
      </c>
      <c r="K78" s="75"/>
    </row>
    <row r="79" spans="1:11" x14ac:dyDescent="0.2">
      <c r="A79" s="99" t="s">
        <v>1154</v>
      </c>
      <c r="B79" s="100" t="s">
        <v>504</v>
      </c>
      <c r="C79" s="100" t="s">
        <v>510</v>
      </c>
      <c r="D79" s="101" t="s">
        <v>1155</v>
      </c>
      <c r="E79" s="78" t="s">
        <v>154</v>
      </c>
      <c r="F79" s="78" t="s">
        <v>447</v>
      </c>
      <c r="G79" s="78" t="s">
        <v>448</v>
      </c>
      <c r="H79" s="78" t="s">
        <v>444</v>
      </c>
      <c r="I79" s="78" t="s">
        <v>783</v>
      </c>
      <c r="J79" s="78" t="s">
        <v>435</v>
      </c>
      <c r="K79" s="75"/>
    </row>
    <row r="80" spans="1:11" x14ac:dyDescent="0.2">
      <c r="A80" s="99" t="s">
        <v>1156</v>
      </c>
      <c r="B80" s="100" t="s">
        <v>504</v>
      </c>
      <c r="C80" s="100" t="s">
        <v>510</v>
      </c>
      <c r="D80" s="101" t="s">
        <v>1157</v>
      </c>
      <c r="E80" s="78" t="s">
        <v>154</v>
      </c>
      <c r="F80" s="78" t="s">
        <v>461</v>
      </c>
      <c r="G80" s="78" t="s">
        <v>448</v>
      </c>
      <c r="H80" s="78" t="s">
        <v>444</v>
      </c>
      <c r="I80" s="78" t="s">
        <v>784</v>
      </c>
      <c r="J80" s="78" t="s">
        <v>435</v>
      </c>
      <c r="K80" s="75"/>
    </row>
    <row r="81" spans="1:11" x14ac:dyDescent="0.2">
      <c r="A81" s="99" t="s">
        <v>1158</v>
      </c>
      <c r="B81" s="100" t="s">
        <v>504</v>
      </c>
      <c r="C81" s="100" t="s">
        <v>510</v>
      </c>
      <c r="D81" s="101" t="s">
        <v>1159</v>
      </c>
      <c r="E81" s="78" t="s">
        <v>157</v>
      </c>
      <c r="F81" s="78" t="s">
        <v>447</v>
      </c>
      <c r="G81" s="78" t="s">
        <v>448</v>
      </c>
      <c r="H81" s="78" t="s">
        <v>444</v>
      </c>
      <c r="I81" s="78" t="s">
        <v>785</v>
      </c>
      <c r="J81" s="78" t="s">
        <v>435</v>
      </c>
      <c r="K81" s="75"/>
    </row>
    <row r="82" spans="1:11" x14ac:dyDescent="0.2">
      <c r="A82" s="99" t="s">
        <v>160</v>
      </c>
      <c r="B82" s="100" t="s">
        <v>504</v>
      </c>
      <c r="C82" s="100" t="s">
        <v>511</v>
      </c>
      <c r="D82" s="101" t="s">
        <v>511</v>
      </c>
      <c r="E82" s="78" t="s">
        <v>159</v>
      </c>
      <c r="F82" s="78" t="s">
        <v>447</v>
      </c>
      <c r="G82" s="78" t="s">
        <v>448</v>
      </c>
      <c r="H82" s="78" t="s">
        <v>444</v>
      </c>
      <c r="I82" s="78" t="s">
        <v>786</v>
      </c>
      <c r="J82" s="78" t="s">
        <v>435</v>
      </c>
      <c r="K82" s="75"/>
    </row>
    <row r="83" spans="1:11" x14ac:dyDescent="0.2">
      <c r="A83" s="99" t="s">
        <v>1217</v>
      </c>
      <c r="B83" s="100" t="s">
        <v>504</v>
      </c>
      <c r="C83" s="100" t="s">
        <v>511</v>
      </c>
      <c r="D83" s="101" t="s">
        <v>1218</v>
      </c>
      <c r="E83" s="78"/>
      <c r="F83" s="78"/>
      <c r="G83" s="78"/>
      <c r="H83" s="78"/>
      <c r="I83" s="78"/>
      <c r="J83" s="78"/>
      <c r="K83" s="75"/>
    </row>
    <row r="84" spans="1:11" x14ac:dyDescent="0.2">
      <c r="A84" s="99" t="s">
        <v>162</v>
      </c>
      <c r="B84" s="100" t="s">
        <v>504</v>
      </c>
      <c r="C84" s="100" t="s">
        <v>512</v>
      </c>
      <c r="D84" s="101" t="s">
        <v>512</v>
      </c>
      <c r="E84" s="78"/>
      <c r="F84" s="78"/>
      <c r="G84" s="78"/>
      <c r="H84" s="78"/>
      <c r="I84" s="78"/>
      <c r="J84" s="78"/>
      <c r="K84" s="75"/>
    </row>
    <row r="85" spans="1:11" x14ac:dyDescent="0.2">
      <c r="A85" s="99" t="s">
        <v>164</v>
      </c>
      <c r="B85" s="100" t="s">
        <v>504</v>
      </c>
      <c r="C85" s="100" t="s">
        <v>513</v>
      </c>
      <c r="D85" s="101" t="s">
        <v>513</v>
      </c>
      <c r="E85" s="78"/>
      <c r="F85" s="78"/>
      <c r="G85" s="78"/>
      <c r="H85" s="78"/>
      <c r="I85" s="78"/>
      <c r="J85" s="78"/>
      <c r="K85" s="75"/>
    </row>
    <row r="86" spans="1:11" x14ac:dyDescent="0.2">
      <c r="A86" s="99" t="s">
        <v>1219</v>
      </c>
      <c r="B86" s="100" t="s">
        <v>504</v>
      </c>
      <c r="C86" s="100" t="s">
        <v>1220</v>
      </c>
      <c r="D86" s="101" t="s">
        <v>1220</v>
      </c>
      <c r="E86" s="78"/>
      <c r="F86" s="78"/>
      <c r="G86" s="78"/>
      <c r="H86" s="78"/>
      <c r="I86" s="78"/>
      <c r="J86" s="78"/>
      <c r="K86" s="75"/>
    </row>
    <row r="87" spans="1:11" x14ac:dyDescent="0.2">
      <c r="A87" s="99" t="s">
        <v>166</v>
      </c>
      <c r="B87" s="100" t="s">
        <v>504</v>
      </c>
      <c r="C87" s="100" t="s">
        <v>514</v>
      </c>
      <c r="D87" s="101" t="s">
        <v>514</v>
      </c>
      <c r="E87" s="78" t="s">
        <v>161</v>
      </c>
      <c r="F87" s="78" t="s">
        <v>475</v>
      </c>
      <c r="G87" s="78" t="s">
        <v>448</v>
      </c>
      <c r="H87" s="78" t="s">
        <v>444</v>
      </c>
      <c r="I87" s="78" t="s">
        <v>787</v>
      </c>
      <c r="J87" s="78" t="s">
        <v>435</v>
      </c>
      <c r="K87" s="75"/>
    </row>
    <row r="88" spans="1:11" x14ac:dyDescent="0.2">
      <c r="A88" s="99" t="s">
        <v>168</v>
      </c>
      <c r="B88" s="100" t="s">
        <v>504</v>
      </c>
      <c r="C88" s="100" t="s">
        <v>515</v>
      </c>
      <c r="D88" s="101" t="s">
        <v>515</v>
      </c>
      <c r="E88" s="78" t="s">
        <v>163</v>
      </c>
      <c r="F88" s="78" t="s">
        <v>475</v>
      </c>
      <c r="G88" s="78" t="s">
        <v>448</v>
      </c>
      <c r="H88" s="78" t="s">
        <v>444</v>
      </c>
      <c r="I88" s="78" t="s">
        <v>788</v>
      </c>
      <c r="J88" s="78" t="s">
        <v>435</v>
      </c>
      <c r="K88" s="75"/>
    </row>
    <row r="89" spans="1:11" x14ac:dyDescent="0.2">
      <c r="A89" s="99" t="s">
        <v>169</v>
      </c>
      <c r="B89" s="100" t="s">
        <v>504</v>
      </c>
      <c r="C89" s="100" t="s">
        <v>1221</v>
      </c>
      <c r="D89" s="101" t="s">
        <v>1221</v>
      </c>
      <c r="E89" s="78" t="s">
        <v>165</v>
      </c>
      <c r="F89" s="78" t="s">
        <v>461</v>
      </c>
      <c r="G89" s="78" t="s">
        <v>448</v>
      </c>
      <c r="H89" s="78" t="s">
        <v>444</v>
      </c>
      <c r="I89" s="78" t="s">
        <v>790</v>
      </c>
      <c r="J89" s="78" t="s">
        <v>435</v>
      </c>
      <c r="K89" s="75"/>
    </row>
    <row r="90" spans="1:11" x14ac:dyDescent="0.2">
      <c r="A90" s="99" t="s">
        <v>171</v>
      </c>
      <c r="B90" s="100" t="s">
        <v>504</v>
      </c>
      <c r="C90" s="100" t="s">
        <v>789</v>
      </c>
      <c r="D90" s="101" t="s">
        <v>516</v>
      </c>
      <c r="E90" s="78" t="s">
        <v>167</v>
      </c>
      <c r="F90" s="78" t="s">
        <v>447</v>
      </c>
      <c r="G90" s="78" t="s">
        <v>448</v>
      </c>
      <c r="H90" s="78" t="s">
        <v>444</v>
      </c>
      <c r="I90" s="78" t="s">
        <v>791</v>
      </c>
      <c r="J90" s="78" t="s">
        <v>435</v>
      </c>
      <c r="K90" s="75"/>
    </row>
    <row r="91" spans="1:11" x14ac:dyDescent="0.2">
      <c r="A91" s="99" t="s">
        <v>173</v>
      </c>
      <c r="B91" s="100" t="s">
        <v>504</v>
      </c>
      <c r="C91" s="100" t="s">
        <v>517</v>
      </c>
      <c r="D91" s="101" t="s">
        <v>517</v>
      </c>
      <c r="E91" s="78" t="str">
        <f>+UPPER(D91)</f>
        <v>SUBSECRETARÍA DE TURISMO</v>
      </c>
      <c r="F91" s="78" t="s">
        <v>447</v>
      </c>
      <c r="G91" s="78" t="s">
        <v>448</v>
      </c>
      <c r="H91" s="78" t="s">
        <v>444</v>
      </c>
      <c r="I91" s="78" t="s">
        <v>793</v>
      </c>
      <c r="J91" s="78" t="s">
        <v>435</v>
      </c>
      <c r="K91" s="75"/>
    </row>
    <row r="92" spans="1:11" x14ac:dyDescent="0.2">
      <c r="A92" s="99" t="s">
        <v>1104</v>
      </c>
      <c r="B92" s="100" t="s">
        <v>504</v>
      </c>
      <c r="C92" s="100" t="s">
        <v>1105</v>
      </c>
      <c r="D92" s="101" t="s">
        <v>1105</v>
      </c>
      <c r="E92" s="78" t="s">
        <v>170</v>
      </c>
      <c r="F92" s="78" t="s">
        <v>447</v>
      </c>
      <c r="G92" s="78" t="s">
        <v>448</v>
      </c>
      <c r="H92" s="78" t="s">
        <v>444</v>
      </c>
      <c r="I92" s="78" t="s">
        <v>794</v>
      </c>
      <c r="J92" s="78" t="s">
        <v>435</v>
      </c>
      <c r="K92" s="75"/>
    </row>
    <row r="93" spans="1:11" x14ac:dyDescent="0.2">
      <c r="A93" s="99" t="s">
        <v>175</v>
      </c>
      <c r="B93" s="100" t="s">
        <v>176</v>
      </c>
      <c r="C93" s="100" t="s">
        <v>792</v>
      </c>
      <c r="D93" s="101" t="s">
        <v>792</v>
      </c>
      <c r="E93" s="78" t="s">
        <v>172</v>
      </c>
      <c r="F93" s="78" t="s">
        <v>447</v>
      </c>
      <c r="G93" s="78" t="s">
        <v>448</v>
      </c>
      <c r="H93" s="78" t="s">
        <v>444</v>
      </c>
      <c r="I93" s="78" t="s">
        <v>793</v>
      </c>
      <c r="J93" s="78" t="s">
        <v>40</v>
      </c>
      <c r="K93" s="75"/>
    </row>
    <row r="94" spans="1:11" x14ac:dyDescent="0.2">
      <c r="A94" s="99" t="s">
        <v>178</v>
      </c>
      <c r="B94" s="100" t="s">
        <v>176</v>
      </c>
      <c r="C94" s="100" t="s">
        <v>792</v>
      </c>
      <c r="D94" s="101" t="s">
        <v>519</v>
      </c>
      <c r="E94" s="78" t="s">
        <v>174</v>
      </c>
      <c r="F94" s="78" t="s">
        <v>447</v>
      </c>
      <c r="G94" s="78" t="s">
        <v>448</v>
      </c>
      <c r="H94" s="78" t="s">
        <v>444</v>
      </c>
      <c r="I94" s="78" t="s">
        <v>795</v>
      </c>
      <c r="J94" s="78" t="s">
        <v>435</v>
      </c>
      <c r="K94" s="75"/>
    </row>
    <row r="95" spans="1:11" x14ac:dyDescent="0.2">
      <c r="A95" s="99" t="s">
        <v>1257</v>
      </c>
      <c r="B95" s="100" t="s">
        <v>176</v>
      </c>
      <c r="C95" s="100" t="s">
        <v>792</v>
      </c>
      <c r="D95" s="101" t="s">
        <v>1258</v>
      </c>
      <c r="E95" s="78" t="s">
        <v>1106</v>
      </c>
      <c r="F95" s="78" t="s">
        <v>447</v>
      </c>
      <c r="G95" s="78" t="s">
        <v>448</v>
      </c>
      <c r="H95" s="78" t="s">
        <v>444</v>
      </c>
      <c r="I95" s="78" t="s">
        <v>795</v>
      </c>
      <c r="J95" s="78" t="s">
        <v>40</v>
      </c>
      <c r="K95" s="75"/>
    </row>
    <row r="96" spans="1:11" x14ac:dyDescent="0.2">
      <c r="A96" s="99" t="s">
        <v>1222</v>
      </c>
      <c r="B96" s="100" t="s">
        <v>176</v>
      </c>
      <c r="C96" s="100" t="s">
        <v>792</v>
      </c>
      <c r="D96" s="101" t="s">
        <v>1223</v>
      </c>
      <c r="E96" s="78" t="s">
        <v>177</v>
      </c>
      <c r="F96" s="78" t="s">
        <v>461</v>
      </c>
      <c r="G96" s="78" t="s">
        <v>448</v>
      </c>
      <c r="H96" s="78" t="s">
        <v>444</v>
      </c>
      <c r="I96" s="78" t="s">
        <v>796</v>
      </c>
      <c r="J96" s="78" t="s">
        <v>435</v>
      </c>
      <c r="K96" s="75"/>
    </row>
    <row r="97" spans="1:11" x14ac:dyDescent="0.2">
      <c r="A97" s="99" t="s">
        <v>1224</v>
      </c>
      <c r="B97" s="100" t="s">
        <v>176</v>
      </c>
      <c r="C97" s="100" t="s">
        <v>792</v>
      </c>
      <c r="D97" s="101" t="s">
        <v>1225</v>
      </c>
      <c r="E97" s="78" t="s">
        <v>177</v>
      </c>
      <c r="F97" s="78" t="s">
        <v>461</v>
      </c>
      <c r="G97" s="78" t="s">
        <v>448</v>
      </c>
      <c r="H97" s="78" t="s">
        <v>444</v>
      </c>
      <c r="I97" s="78" t="s">
        <v>797</v>
      </c>
      <c r="J97" s="78" t="s">
        <v>435</v>
      </c>
      <c r="K97" s="75"/>
    </row>
    <row r="98" spans="1:11" x14ac:dyDescent="0.2">
      <c r="A98" s="99" t="s">
        <v>179</v>
      </c>
      <c r="B98" s="100" t="s">
        <v>176</v>
      </c>
      <c r="C98" s="100" t="s">
        <v>520</v>
      </c>
      <c r="D98" s="101" t="s">
        <v>520</v>
      </c>
      <c r="E98" s="78" t="s">
        <v>177</v>
      </c>
      <c r="F98" s="78" t="s">
        <v>447</v>
      </c>
      <c r="G98" s="78" t="s">
        <v>448</v>
      </c>
      <c r="H98" s="78" t="s">
        <v>444</v>
      </c>
      <c r="I98" s="78" t="s">
        <v>798</v>
      </c>
      <c r="J98" s="78" t="s">
        <v>435</v>
      </c>
      <c r="K98" s="75"/>
    </row>
    <row r="99" spans="1:11" x14ac:dyDescent="0.2">
      <c r="A99" s="99" t="s">
        <v>35</v>
      </c>
      <c r="B99" s="100" t="s">
        <v>176</v>
      </c>
      <c r="C99" s="100" t="s">
        <v>521</v>
      </c>
      <c r="D99" s="101" t="s">
        <v>521</v>
      </c>
      <c r="E99" s="78" t="s">
        <v>180</v>
      </c>
      <c r="F99" s="78" t="s">
        <v>461</v>
      </c>
      <c r="G99" s="78" t="s">
        <v>448</v>
      </c>
      <c r="H99" s="78" t="s">
        <v>444</v>
      </c>
      <c r="I99" s="78" t="s">
        <v>799</v>
      </c>
      <c r="J99" s="78" t="s">
        <v>435</v>
      </c>
      <c r="K99" s="75"/>
    </row>
    <row r="100" spans="1:11" x14ac:dyDescent="0.2">
      <c r="A100" s="99" t="s">
        <v>31</v>
      </c>
      <c r="B100" s="100" t="s">
        <v>176</v>
      </c>
      <c r="C100" s="100" t="s">
        <v>522</v>
      </c>
      <c r="D100" s="101" t="s">
        <v>522</v>
      </c>
      <c r="E100" s="78" t="s">
        <v>180</v>
      </c>
      <c r="F100" s="78" t="s">
        <v>461</v>
      </c>
      <c r="G100" s="78" t="s">
        <v>448</v>
      </c>
      <c r="H100" s="78" t="s">
        <v>444</v>
      </c>
      <c r="I100" s="78" t="s">
        <v>800</v>
      </c>
      <c r="J100" s="78" t="s">
        <v>435</v>
      </c>
      <c r="K100" s="75"/>
    </row>
    <row r="101" spans="1:11" x14ac:dyDescent="0.2">
      <c r="A101" s="99" t="s">
        <v>37</v>
      </c>
      <c r="B101" s="100" t="s">
        <v>176</v>
      </c>
      <c r="C101" s="100" t="s">
        <v>523</v>
      </c>
      <c r="D101" s="101" t="s">
        <v>523</v>
      </c>
      <c r="E101" s="78" t="s">
        <v>36</v>
      </c>
      <c r="F101" s="78" t="s">
        <v>461</v>
      </c>
      <c r="G101" s="78" t="s">
        <v>448</v>
      </c>
      <c r="H101" s="78" t="s">
        <v>444</v>
      </c>
      <c r="I101" s="78" t="s">
        <v>801</v>
      </c>
      <c r="J101" s="78" t="s">
        <v>435</v>
      </c>
      <c r="K101" s="75"/>
    </row>
    <row r="102" spans="1:11" x14ac:dyDescent="0.2">
      <c r="A102" s="99" t="s">
        <v>33</v>
      </c>
      <c r="B102" s="100" t="s">
        <v>176</v>
      </c>
      <c r="C102" s="100" t="s">
        <v>524</v>
      </c>
      <c r="D102" s="101" t="s">
        <v>524</v>
      </c>
      <c r="E102" s="78" t="s">
        <v>32</v>
      </c>
      <c r="F102" s="78" t="s">
        <v>447</v>
      </c>
      <c r="G102" s="78" t="s">
        <v>448</v>
      </c>
      <c r="H102" s="78" t="s">
        <v>444</v>
      </c>
      <c r="I102" s="78" t="s">
        <v>802</v>
      </c>
      <c r="J102" s="78" t="s">
        <v>435</v>
      </c>
      <c r="K102" s="75"/>
    </row>
    <row r="103" spans="1:11" x14ac:dyDescent="0.2">
      <c r="A103" s="99" t="s">
        <v>39</v>
      </c>
      <c r="B103" s="100" t="s">
        <v>176</v>
      </c>
      <c r="C103" s="100" t="s">
        <v>527</v>
      </c>
      <c r="D103" s="101" t="s">
        <v>527</v>
      </c>
      <c r="E103" s="78" t="s">
        <v>38</v>
      </c>
      <c r="F103" s="78" t="s">
        <v>461</v>
      </c>
      <c r="G103" s="78" t="s">
        <v>448</v>
      </c>
      <c r="H103" s="78" t="s">
        <v>444</v>
      </c>
      <c r="I103" s="78" t="s">
        <v>803</v>
      </c>
      <c r="J103" s="78" t="s">
        <v>435</v>
      </c>
      <c r="K103" s="75"/>
    </row>
    <row r="104" spans="1:11" x14ac:dyDescent="0.2">
      <c r="A104" s="99" t="s">
        <v>34</v>
      </c>
      <c r="B104" s="100" t="s">
        <v>176</v>
      </c>
      <c r="C104" s="100" t="s">
        <v>528</v>
      </c>
      <c r="D104" s="101" t="s">
        <v>528</v>
      </c>
      <c r="E104" s="78" t="s">
        <v>525</v>
      </c>
      <c r="F104" s="78" t="s">
        <v>461</v>
      </c>
      <c r="G104" s="78" t="s">
        <v>448</v>
      </c>
      <c r="H104" s="78" t="s">
        <v>444</v>
      </c>
      <c r="I104" s="78" t="s">
        <v>804</v>
      </c>
      <c r="J104" s="78" t="s">
        <v>435</v>
      </c>
      <c r="K104" s="75"/>
    </row>
    <row r="105" spans="1:11" x14ac:dyDescent="0.2">
      <c r="A105" s="99" t="s">
        <v>181</v>
      </c>
      <c r="B105" s="100" t="s">
        <v>176</v>
      </c>
      <c r="C105" s="100" t="s">
        <v>529</v>
      </c>
      <c r="D105" s="101" t="s">
        <v>529</v>
      </c>
      <c r="E105" s="78" t="s">
        <v>526</v>
      </c>
      <c r="F105" s="78" t="s">
        <v>447</v>
      </c>
      <c r="G105" s="78" t="s">
        <v>448</v>
      </c>
      <c r="H105" s="78" t="s">
        <v>444</v>
      </c>
      <c r="I105" s="78" t="s">
        <v>805</v>
      </c>
      <c r="J105" s="78" t="s">
        <v>435</v>
      </c>
      <c r="K105" s="75"/>
    </row>
    <row r="106" spans="1:11" x14ac:dyDescent="0.2">
      <c r="A106" s="99" t="s">
        <v>63</v>
      </c>
      <c r="B106" s="100" t="s">
        <v>176</v>
      </c>
      <c r="C106" s="100" t="s">
        <v>530</v>
      </c>
      <c r="D106" s="101" t="s">
        <v>530</v>
      </c>
      <c r="E106" s="78" t="s">
        <v>41</v>
      </c>
      <c r="F106" s="78" t="s">
        <v>447</v>
      </c>
      <c r="G106" s="78" t="s">
        <v>448</v>
      </c>
      <c r="H106" s="78" t="s">
        <v>444</v>
      </c>
      <c r="I106" s="78" t="s">
        <v>806</v>
      </c>
      <c r="J106" s="78" t="s">
        <v>435</v>
      </c>
      <c r="K106" s="75"/>
    </row>
    <row r="107" spans="1:11" x14ac:dyDescent="0.2">
      <c r="A107" s="99" t="s">
        <v>182</v>
      </c>
      <c r="B107" s="100" t="s">
        <v>176</v>
      </c>
      <c r="C107" s="100" t="s">
        <v>531</v>
      </c>
      <c r="D107" s="101" t="s">
        <v>531</v>
      </c>
      <c r="E107" s="78" t="s">
        <v>42</v>
      </c>
      <c r="F107" s="78" t="s">
        <v>447</v>
      </c>
      <c r="G107" s="78" t="s">
        <v>448</v>
      </c>
      <c r="H107" s="78" t="s">
        <v>444</v>
      </c>
      <c r="I107" s="78" t="s">
        <v>806</v>
      </c>
      <c r="J107" s="78" t="s">
        <v>435</v>
      </c>
      <c r="K107" s="75"/>
    </row>
    <row r="108" spans="1:11" x14ac:dyDescent="0.2">
      <c r="A108" s="99" t="s">
        <v>1259</v>
      </c>
      <c r="B108" s="100" t="s">
        <v>176</v>
      </c>
      <c r="C108" s="100" t="s">
        <v>1260</v>
      </c>
      <c r="D108" s="101" t="s">
        <v>1260</v>
      </c>
      <c r="E108" s="78" t="s">
        <v>43</v>
      </c>
      <c r="F108" s="78" t="s">
        <v>447</v>
      </c>
      <c r="G108" s="78" t="s">
        <v>448</v>
      </c>
      <c r="H108" s="78" t="s">
        <v>444</v>
      </c>
      <c r="I108" s="78" t="s">
        <v>806</v>
      </c>
      <c r="J108" s="78" t="s">
        <v>435</v>
      </c>
      <c r="K108" s="75"/>
    </row>
    <row r="109" spans="1:11" x14ac:dyDescent="0.2">
      <c r="A109" s="99" t="s">
        <v>1248</v>
      </c>
      <c r="B109" s="100" t="s">
        <v>532</v>
      </c>
      <c r="C109" s="100" t="s">
        <v>533</v>
      </c>
      <c r="D109" s="101" t="s">
        <v>533</v>
      </c>
      <c r="E109" s="78"/>
      <c r="F109" s="78"/>
      <c r="G109" s="78"/>
      <c r="H109" s="78"/>
      <c r="I109" s="78"/>
      <c r="J109" s="78"/>
      <c r="K109" s="75"/>
    </row>
    <row r="110" spans="1:11" x14ac:dyDescent="0.2">
      <c r="A110" s="99" t="s">
        <v>184</v>
      </c>
      <c r="B110" s="100" t="s">
        <v>532</v>
      </c>
      <c r="C110" s="100" t="s">
        <v>533</v>
      </c>
      <c r="D110" s="101" t="s">
        <v>534</v>
      </c>
      <c r="E110" s="78" t="s">
        <v>64</v>
      </c>
      <c r="F110" s="78" t="s">
        <v>447</v>
      </c>
      <c r="G110" s="78" t="s">
        <v>448</v>
      </c>
      <c r="H110" s="78" t="s">
        <v>444</v>
      </c>
      <c r="I110" s="78" t="s">
        <v>806</v>
      </c>
      <c r="J110" s="78" t="s">
        <v>435</v>
      </c>
      <c r="K110" s="75"/>
    </row>
    <row r="111" spans="1:11" x14ac:dyDescent="0.2">
      <c r="A111" s="99" t="s">
        <v>185</v>
      </c>
      <c r="B111" s="100" t="s">
        <v>532</v>
      </c>
      <c r="C111" s="100" t="s">
        <v>533</v>
      </c>
      <c r="D111" s="101" t="s">
        <v>1226</v>
      </c>
      <c r="E111" s="78" t="s">
        <v>29</v>
      </c>
      <c r="F111" s="78" t="s">
        <v>447</v>
      </c>
      <c r="G111" s="78" t="s">
        <v>448</v>
      </c>
      <c r="H111" s="78" t="s">
        <v>444</v>
      </c>
      <c r="I111" s="78" t="s">
        <v>806</v>
      </c>
      <c r="J111" s="78" t="s">
        <v>435</v>
      </c>
      <c r="K111" s="75"/>
    </row>
    <row r="112" spans="1:11" x14ac:dyDescent="0.2">
      <c r="A112" s="99" t="s">
        <v>186</v>
      </c>
      <c r="B112" s="100" t="s">
        <v>532</v>
      </c>
      <c r="C112" s="100" t="s">
        <v>533</v>
      </c>
      <c r="D112" s="101" t="s">
        <v>535</v>
      </c>
      <c r="E112" s="78" t="s">
        <v>183</v>
      </c>
      <c r="F112" s="78" t="s">
        <v>447</v>
      </c>
      <c r="G112" s="78" t="s">
        <v>448</v>
      </c>
      <c r="H112" s="78" t="s">
        <v>444</v>
      </c>
      <c r="I112" s="78" t="s">
        <v>806</v>
      </c>
      <c r="J112" s="78" t="s">
        <v>435</v>
      </c>
      <c r="K112" s="75"/>
    </row>
    <row r="113" spans="1:11" x14ac:dyDescent="0.2">
      <c r="A113" s="99" t="s">
        <v>187</v>
      </c>
      <c r="B113" s="100" t="s">
        <v>532</v>
      </c>
      <c r="C113" s="100" t="s">
        <v>533</v>
      </c>
      <c r="D113" s="101" t="s">
        <v>536</v>
      </c>
      <c r="E113" s="78" t="s">
        <v>183</v>
      </c>
      <c r="F113" s="78" t="s">
        <v>447</v>
      </c>
      <c r="G113" s="78" t="s">
        <v>448</v>
      </c>
      <c r="H113" s="78" t="s">
        <v>444</v>
      </c>
      <c r="I113" s="78" t="s">
        <v>806</v>
      </c>
      <c r="J113" s="78" t="s">
        <v>40</v>
      </c>
      <c r="K113" s="75"/>
    </row>
    <row r="114" spans="1:11" x14ac:dyDescent="0.2">
      <c r="A114" s="99" t="s">
        <v>188</v>
      </c>
      <c r="B114" s="100" t="s">
        <v>532</v>
      </c>
      <c r="C114" s="100" t="s">
        <v>533</v>
      </c>
      <c r="D114" s="101" t="s">
        <v>537</v>
      </c>
      <c r="E114" s="78" t="s">
        <v>183</v>
      </c>
      <c r="F114" s="78" t="s">
        <v>447</v>
      </c>
      <c r="G114" s="78" t="s">
        <v>448</v>
      </c>
      <c r="H114" s="78" t="s">
        <v>444</v>
      </c>
      <c r="I114" s="78" t="s">
        <v>806</v>
      </c>
      <c r="J114" s="78" t="s">
        <v>435</v>
      </c>
      <c r="K114" s="75"/>
    </row>
    <row r="115" spans="1:11" x14ac:dyDescent="0.2">
      <c r="A115" s="99" t="s">
        <v>1249</v>
      </c>
      <c r="B115" s="100" t="s">
        <v>532</v>
      </c>
      <c r="C115" s="100" t="s">
        <v>533</v>
      </c>
      <c r="D115" s="101" t="s">
        <v>1227</v>
      </c>
      <c r="E115" s="78" t="s">
        <v>183</v>
      </c>
      <c r="F115" s="78" t="s">
        <v>447</v>
      </c>
      <c r="G115" s="78" t="s">
        <v>448</v>
      </c>
      <c r="H115" s="78" t="s">
        <v>444</v>
      </c>
      <c r="I115" s="78" t="s">
        <v>806</v>
      </c>
      <c r="J115" s="78" t="s">
        <v>40</v>
      </c>
      <c r="K115" s="75"/>
    </row>
    <row r="116" spans="1:11" x14ac:dyDescent="0.2">
      <c r="A116" s="99" t="s">
        <v>189</v>
      </c>
      <c r="B116" s="100" t="s">
        <v>532</v>
      </c>
      <c r="C116" s="100" t="s">
        <v>533</v>
      </c>
      <c r="D116" s="101" t="s">
        <v>538</v>
      </c>
      <c r="E116" s="78" t="s">
        <v>183</v>
      </c>
      <c r="F116" s="78" t="s">
        <v>447</v>
      </c>
      <c r="G116" s="78" t="s">
        <v>448</v>
      </c>
      <c r="H116" s="78" t="s">
        <v>444</v>
      </c>
      <c r="I116" s="78" t="s">
        <v>806</v>
      </c>
      <c r="J116" s="78" t="s">
        <v>435</v>
      </c>
      <c r="K116" s="75"/>
    </row>
    <row r="117" spans="1:11" x14ac:dyDescent="0.2">
      <c r="A117" s="99" t="s">
        <v>190</v>
      </c>
      <c r="B117" s="100" t="s">
        <v>532</v>
      </c>
      <c r="C117" s="100" t="s">
        <v>533</v>
      </c>
      <c r="D117" s="101" t="s">
        <v>539</v>
      </c>
      <c r="E117" s="78" t="s">
        <v>183</v>
      </c>
      <c r="F117" s="78" t="s">
        <v>447</v>
      </c>
      <c r="G117" s="78" t="s">
        <v>448</v>
      </c>
      <c r="H117" s="78" t="s">
        <v>444</v>
      </c>
      <c r="I117" s="78" t="s">
        <v>806</v>
      </c>
      <c r="J117" s="78" t="s">
        <v>435</v>
      </c>
      <c r="K117" s="75"/>
    </row>
    <row r="118" spans="1:11" x14ac:dyDescent="0.2">
      <c r="A118" s="99" t="s">
        <v>984</v>
      </c>
      <c r="B118" s="100" t="s">
        <v>532</v>
      </c>
      <c r="C118" s="100" t="s">
        <v>1108</v>
      </c>
      <c r="D118" s="101" t="s">
        <v>1108</v>
      </c>
      <c r="E118" s="78" t="s">
        <v>183</v>
      </c>
      <c r="F118" s="79" t="s">
        <v>447</v>
      </c>
      <c r="G118" s="79" t="s">
        <v>448</v>
      </c>
      <c r="H118" s="79" t="s">
        <v>444</v>
      </c>
      <c r="I118" s="78" t="s">
        <v>986</v>
      </c>
      <c r="J118" s="78" t="s">
        <v>435</v>
      </c>
      <c r="K118" s="31"/>
    </row>
    <row r="119" spans="1:11" x14ac:dyDescent="0.2">
      <c r="A119" s="99" t="s">
        <v>987</v>
      </c>
      <c r="B119" s="104" t="s">
        <v>532</v>
      </c>
      <c r="C119" s="105" t="s">
        <v>988</v>
      </c>
      <c r="D119" s="103" t="s">
        <v>988</v>
      </c>
      <c r="E119" s="78" t="s">
        <v>183</v>
      </c>
      <c r="F119" s="79" t="s">
        <v>447</v>
      </c>
      <c r="G119" s="79" t="s">
        <v>448</v>
      </c>
      <c r="H119" s="79" t="s">
        <v>444</v>
      </c>
      <c r="I119" s="78" t="s">
        <v>806</v>
      </c>
      <c r="J119" s="78" t="s">
        <v>435</v>
      </c>
      <c r="K119" s="31"/>
    </row>
    <row r="120" spans="1:11" x14ac:dyDescent="0.2">
      <c r="A120" s="99" t="s">
        <v>1129</v>
      </c>
      <c r="B120" s="104" t="s">
        <v>532</v>
      </c>
      <c r="C120" s="104" t="s">
        <v>1130</v>
      </c>
      <c r="D120" s="106" t="s">
        <v>1130</v>
      </c>
      <c r="E120" s="78" t="s">
        <v>183</v>
      </c>
      <c r="F120" s="78" t="s">
        <v>447</v>
      </c>
      <c r="G120" s="78" t="s">
        <v>448</v>
      </c>
      <c r="H120" s="78" t="s">
        <v>444</v>
      </c>
      <c r="I120" s="78" t="s">
        <v>807</v>
      </c>
      <c r="J120" s="78" t="s">
        <v>435</v>
      </c>
      <c r="K120" s="75"/>
    </row>
    <row r="121" spans="1:11" x14ac:dyDescent="0.2">
      <c r="A121" s="107" t="s">
        <v>191</v>
      </c>
      <c r="B121" s="104" t="s">
        <v>532</v>
      </c>
      <c r="C121" s="104" t="s">
        <v>1109</v>
      </c>
      <c r="D121" s="106" t="s">
        <v>1109</v>
      </c>
      <c r="E121" s="78" t="s">
        <v>183</v>
      </c>
      <c r="F121" s="78" t="s">
        <v>447</v>
      </c>
      <c r="G121" s="78" t="s">
        <v>448</v>
      </c>
      <c r="H121" s="78" t="s">
        <v>444</v>
      </c>
      <c r="I121" s="78" t="s">
        <v>807</v>
      </c>
      <c r="J121" s="78" t="s">
        <v>435</v>
      </c>
      <c r="K121" s="75"/>
    </row>
    <row r="122" spans="1:11" x14ac:dyDescent="0.2">
      <c r="A122" s="99" t="s">
        <v>192</v>
      </c>
      <c r="B122" s="100" t="s">
        <v>532</v>
      </c>
      <c r="C122" s="100" t="s">
        <v>542</v>
      </c>
      <c r="D122" s="101" t="s">
        <v>542</v>
      </c>
      <c r="E122" s="78" t="s">
        <v>183</v>
      </c>
      <c r="F122" s="78" t="s">
        <v>447</v>
      </c>
      <c r="G122" s="78" t="s">
        <v>448</v>
      </c>
      <c r="H122" s="78" t="s">
        <v>444</v>
      </c>
      <c r="I122" s="78" t="s">
        <v>808</v>
      </c>
      <c r="J122" s="78" t="s">
        <v>435</v>
      </c>
      <c r="K122" s="75"/>
    </row>
    <row r="123" spans="1:11" x14ac:dyDescent="0.2">
      <c r="A123" s="99" t="s">
        <v>193</v>
      </c>
      <c r="B123" s="100" t="s">
        <v>532</v>
      </c>
      <c r="C123" s="100" t="s">
        <v>542</v>
      </c>
      <c r="D123" s="101" t="s">
        <v>544</v>
      </c>
      <c r="E123" s="78" t="s">
        <v>183</v>
      </c>
      <c r="F123" s="78" t="s">
        <v>447</v>
      </c>
      <c r="G123" s="78" t="s">
        <v>448</v>
      </c>
      <c r="H123" s="78" t="s">
        <v>444</v>
      </c>
      <c r="I123" s="78" t="s">
        <v>809</v>
      </c>
      <c r="J123" s="78" t="s">
        <v>435</v>
      </c>
      <c r="K123" s="75"/>
    </row>
    <row r="124" spans="1:11" x14ac:dyDescent="0.2">
      <c r="A124" s="99" t="s">
        <v>194</v>
      </c>
      <c r="B124" s="100" t="s">
        <v>532</v>
      </c>
      <c r="C124" s="100" t="s">
        <v>542</v>
      </c>
      <c r="D124" s="101" t="s">
        <v>545</v>
      </c>
      <c r="E124" s="79" t="s">
        <v>985</v>
      </c>
      <c r="F124" s="78" t="s">
        <v>447</v>
      </c>
      <c r="G124" s="78" t="s">
        <v>448</v>
      </c>
      <c r="H124" s="78" t="s">
        <v>444</v>
      </c>
      <c r="I124" s="78" t="s">
        <v>809</v>
      </c>
      <c r="J124" s="78" t="s">
        <v>435</v>
      </c>
      <c r="K124" s="75"/>
    </row>
    <row r="125" spans="1:11" x14ac:dyDescent="0.2">
      <c r="A125" s="99" t="s">
        <v>195</v>
      </c>
      <c r="B125" s="100" t="s">
        <v>532</v>
      </c>
      <c r="C125" s="105" t="s">
        <v>546</v>
      </c>
      <c r="D125" s="103" t="s">
        <v>546</v>
      </c>
      <c r="E125" s="79" t="s">
        <v>989</v>
      </c>
      <c r="F125" s="78" t="s">
        <v>447</v>
      </c>
      <c r="G125" s="78" t="s">
        <v>448</v>
      </c>
      <c r="H125" s="78" t="s">
        <v>444</v>
      </c>
      <c r="I125" s="78" t="s">
        <v>809</v>
      </c>
      <c r="J125" s="78" t="s">
        <v>40</v>
      </c>
      <c r="K125" s="75"/>
    </row>
    <row r="126" spans="1:11" x14ac:dyDescent="0.2">
      <c r="A126" s="99" t="s">
        <v>197</v>
      </c>
      <c r="B126" s="100" t="s">
        <v>532</v>
      </c>
      <c r="C126" s="100" t="s">
        <v>546</v>
      </c>
      <c r="D126" s="101" t="s">
        <v>547</v>
      </c>
      <c r="E126" s="79"/>
      <c r="F126" s="78"/>
      <c r="G126" s="78"/>
      <c r="H126" s="78"/>
      <c r="I126" s="78"/>
      <c r="J126" s="78"/>
      <c r="K126" s="75"/>
    </row>
    <row r="127" spans="1:11" x14ac:dyDescent="0.2">
      <c r="A127" s="99" t="s">
        <v>198</v>
      </c>
      <c r="B127" s="100" t="s">
        <v>532</v>
      </c>
      <c r="C127" s="100" t="s">
        <v>548</v>
      </c>
      <c r="D127" s="101" t="s">
        <v>548</v>
      </c>
      <c r="E127" s="78" t="s">
        <v>540</v>
      </c>
      <c r="F127" s="78" t="s">
        <v>447</v>
      </c>
      <c r="G127" s="78" t="s">
        <v>448</v>
      </c>
      <c r="H127" s="78" t="s">
        <v>444</v>
      </c>
      <c r="I127" s="78" t="s">
        <v>810</v>
      </c>
      <c r="J127" s="78" t="s">
        <v>435</v>
      </c>
      <c r="K127" s="75"/>
    </row>
    <row r="128" spans="1:11" x14ac:dyDescent="0.2">
      <c r="A128" s="99" t="s">
        <v>200</v>
      </c>
      <c r="B128" s="100" t="s">
        <v>532</v>
      </c>
      <c r="C128" s="100" t="s">
        <v>549</v>
      </c>
      <c r="D128" s="101" t="s">
        <v>549</v>
      </c>
      <c r="E128" s="78" t="s">
        <v>540</v>
      </c>
      <c r="F128" s="78" t="s">
        <v>447</v>
      </c>
      <c r="G128" s="78" t="s">
        <v>448</v>
      </c>
      <c r="H128" s="78" t="s">
        <v>444</v>
      </c>
      <c r="I128" s="78" t="s">
        <v>810</v>
      </c>
      <c r="J128" s="78" t="s">
        <v>435</v>
      </c>
      <c r="K128" s="75"/>
    </row>
    <row r="129" spans="1:11" x14ac:dyDescent="0.2">
      <c r="A129" s="99" t="s">
        <v>1250</v>
      </c>
      <c r="B129" s="100" t="s">
        <v>532</v>
      </c>
      <c r="C129" s="100" t="s">
        <v>1228</v>
      </c>
      <c r="D129" s="101" t="s">
        <v>1228</v>
      </c>
      <c r="E129" s="78" t="s">
        <v>540</v>
      </c>
      <c r="F129" s="78" t="s">
        <v>447</v>
      </c>
      <c r="G129" s="78" t="s">
        <v>448</v>
      </c>
      <c r="H129" s="78" t="s">
        <v>444</v>
      </c>
      <c r="I129" s="78" t="s">
        <v>811</v>
      </c>
      <c r="J129" s="78" t="s">
        <v>435</v>
      </c>
      <c r="K129" s="75"/>
    </row>
    <row r="130" spans="1:11" x14ac:dyDescent="0.2">
      <c r="A130" s="99" t="s">
        <v>1251</v>
      </c>
      <c r="B130" s="100" t="s">
        <v>532</v>
      </c>
      <c r="C130" s="100" t="s">
        <v>1228</v>
      </c>
      <c r="D130" s="101" t="s">
        <v>1107</v>
      </c>
      <c r="E130" s="78" t="s">
        <v>541</v>
      </c>
      <c r="F130" s="78" t="s">
        <v>447</v>
      </c>
      <c r="G130" s="78" t="s">
        <v>448</v>
      </c>
      <c r="H130" s="78" t="s">
        <v>444</v>
      </c>
      <c r="I130" s="78" t="s">
        <v>812</v>
      </c>
      <c r="J130" s="78" t="s">
        <v>435</v>
      </c>
      <c r="K130" s="75"/>
    </row>
    <row r="131" spans="1:11" x14ac:dyDescent="0.2">
      <c r="A131" s="99" t="s">
        <v>1252</v>
      </c>
      <c r="B131" s="100" t="s">
        <v>532</v>
      </c>
      <c r="C131" s="100" t="s">
        <v>1228</v>
      </c>
      <c r="D131" s="101" t="s">
        <v>1229</v>
      </c>
      <c r="E131" s="78" t="s">
        <v>543</v>
      </c>
      <c r="F131" s="78" t="s">
        <v>447</v>
      </c>
      <c r="G131" s="78" t="s">
        <v>448</v>
      </c>
      <c r="H131" s="78" t="s">
        <v>444</v>
      </c>
      <c r="I131" s="78" t="s">
        <v>813</v>
      </c>
      <c r="J131" s="78" t="s">
        <v>435</v>
      </c>
      <c r="K131" s="75"/>
    </row>
    <row r="132" spans="1:11" x14ac:dyDescent="0.2">
      <c r="A132" s="99" t="s">
        <v>1253</v>
      </c>
      <c r="B132" s="100" t="s">
        <v>532</v>
      </c>
      <c r="C132" s="100" t="s">
        <v>1230</v>
      </c>
      <c r="D132" s="101" t="s">
        <v>1230</v>
      </c>
      <c r="E132" s="78" t="s">
        <v>543</v>
      </c>
      <c r="F132" s="78" t="s">
        <v>447</v>
      </c>
      <c r="G132" s="78" t="s">
        <v>448</v>
      </c>
      <c r="H132" s="78" t="s">
        <v>444</v>
      </c>
      <c r="I132" s="78" t="s">
        <v>813</v>
      </c>
      <c r="J132" s="78" t="s">
        <v>40</v>
      </c>
      <c r="K132" s="75"/>
    </row>
    <row r="133" spans="1:11" x14ac:dyDescent="0.2">
      <c r="A133" s="99" t="s">
        <v>1254</v>
      </c>
      <c r="B133" s="100" t="s">
        <v>532</v>
      </c>
      <c r="C133" s="100" t="s">
        <v>1230</v>
      </c>
      <c r="D133" s="101" t="s">
        <v>1231</v>
      </c>
      <c r="E133" s="78" t="s">
        <v>543</v>
      </c>
      <c r="F133" s="78" t="s">
        <v>447</v>
      </c>
      <c r="G133" s="78" t="s">
        <v>448</v>
      </c>
      <c r="H133" s="78" t="s">
        <v>444</v>
      </c>
      <c r="I133" s="78" t="s">
        <v>815</v>
      </c>
      <c r="J133" s="78" t="s">
        <v>435</v>
      </c>
      <c r="K133" s="75"/>
    </row>
    <row r="134" spans="1:11" x14ac:dyDescent="0.2">
      <c r="A134" s="99" t="s">
        <v>1255</v>
      </c>
      <c r="B134" s="100" t="s">
        <v>532</v>
      </c>
      <c r="C134" s="100" t="s">
        <v>1232</v>
      </c>
      <c r="D134" s="101" t="s">
        <v>1232</v>
      </c>
      <c r="E134" s="78" t="s">
        <v>196</v>
      </c>
      <c r="F134" s="78" t="s">
        <v>447</v>
      </c>
      <c r="G134" s="78" t="s">
        <v>448</v>
      </c>
      <c r="H134" s="78" t="s">
        <v>444</v>
      </c>
      <c r="I134" s="78" t="s">
        <v>815</v>
      </c>
      <c r="J134" s="78" t="s">
        <v>40</v>
      </c>
      <c r="K134" s="75"/>
    </row>
    <row r="135" spans="1:11" x14ac:dyDescent="0.2">
      <c r="A135" s="99" t="s">
        <v>1256</v>
      </c>
      <c r="B135" s="100" t="s">
        <v>532</v>
      </c>
      <c r="C135" s="100" t="s">
        <v>1232</v>
      </c>
      <c r="D135" s="101" t="s">
        <v>1231</v>
      </c>
      <c r="E135" s="78" t="s">
        <v>196</v>
      </c>
      <c r="F135" s="78" t="s">
        <v>447</v>
      </c>
      <c r="G135" s="78" t="s">
        <v>448</v>
      </c>
      <c r="H135" s="78" t="s">
        <v>444</v>
      </c>
      <c r="I135" s="78" t="s">
        <v>816</v>
      </c>
      <c r="J135" s="78" t="s">
        <v>435</v>
      </c>
      <c r="K135" s="75"/>
    </row>
    <row r="136" spans="1:11" s="119" customFormat="1" x14ac:dyDescent="0.2">
      <c r="A136" s="114" t="s">
        <v>1268</v>
      </c>
      <c r="B136" s="115" t="s">
        <v>532</v>
      </c>
      <c r="C136" s="115" t="s">
        <v>1269</v>
      </c>
      <c r="D136" s="116" t="s">
        <v>1270</v>
      </c>
      <c r="E136" s="117"/>
      <c r="F136" s="117"/>
      <c r="G136" s="117"/>
      <c r="H136" s="117"/>
      <c r="I136" s="117"/>
      <c r="J136" s="117"/>
      <c r="K136" s="118"/>
    </row>
    <row r="137" spans="1:11" s="119" customFormat="1" x14ac:dyDescent="0.2">
      <c r="A137" s="114" t="s">
        <v>1271</v>
      </c>
      <c r="B137" s="115" t="s">
        <v>532</v>
      </c>
      <c r="C137" s="115" t="s">
        <v>1269</v>
      </c>
      <c r="D137" s="116" t="s">
        <v>1231</v>
      </c>
      <c r="E137" s="117"/>
      <c r="F137" s="117"/>
      <c r="G137" s="117"/>
      <c r="H137" s="117"/>
      <c r="I137" s="117"/>
      <c r="J137" s="117"/>
      <c r="K137" s="118"/>
    </row>
    <row r="138" spans="1:11" s="119" customFormat="1" x14ac:dyDescent="0.2">
      <c r="A138" s="114" t="s">
        <v>1272</v>
      </c>
      <c r="B138" s="115" t="s">
        <v>532</v>
      </c>
      <c r="C138" s="115" t="s">
        <v>1273</v>
      </c>
      <c r="D138" s="116" t="s">
        <v>1270</v>
      </c>
      <c r="E138" s="117"/>
      <c r="F138" s="117"/>
      <c r="G138" s="117"/>
      <c r="H138" s="117"/>
      <c r="I138" s="117"/>
      <c r="J138" s="117"/>
      <c r="K138" s="118"/>
    </row>
    <row r="139" spans="1:11" s="119" customFormat="1" x14ac:dyDescent="0.2">
      <c r="A139" s="114" t="s">
        <v>1274</v>
      </c>
      <c r="B139" s="115" t="s">
        <v>532</v>
      </c>
      <c r="C139" s="115" t="s">
        <v>1273</v>
      </c>
      <c r="D139" s="116" t="s">
        <v>1231</v>
      </c>
      <c r="E139" s="117"/>
      <c r="F139" s="117"/>
      <c r="G139" s="117"/>
      <c r="H139" s="117"/>
      <c r="I139" s="117"/>
      <c r="J139" s="117"/>
      <c r="K139" s="118"/>
    </row>
    <row r="140" spans="1:11" s="119" customFormat="1" x14ac:dyDescent="0.2">
      <c r="A140" s="114" t="s">
        <v>1275</v>
      </c>
      <c r="B140" s="115" t="s">
        <v>532</v>
      </c>
      <c r="C140" s="115" t="s">
        <v>1276</v>
      </c>
      <c r="D140" s="116" t="s">
        <v>1270</v>
      </c>
      <c r="E140" s="117"/>
      <c r="F140" s="117"/>
      <c r="G140" s="117"/>
      <c r="H140" s="117"/>
      <c r="I140" s="117"/>
      <c r="J140" s="117"/>
      <c r="K140" s="118"/>
    </row>
    <row r="141" spans="1:11" s="119" customFormat="1" x14ac:dyDescent="0.2">
      <c r="A141" s="114" t="s">
        <v>1277</v>
      </c>
      <c r="B141" s="115" t="s">
        <v>532</v>
      </c>
      <c r="C141" s="115" t="s">
        <v>1276</v>
      </c>
      <c r="D141" s="116" t="s">
        <v>1231</v>
      </c>
      <c r="E141" s="117"/>
      <c r="F141" s="117"/>
      <c r="G141" s="117"/>
      <c r="H141" s="117"/>
      <c r="I141" s="117"/>
      <c r="J141" s="117"/>
      <c r="K141" s="118"/>
    </row>
    <row r="142" spans="1:11" s="119" customFormat="1" x14ac:dyDescent="0.2">
      <c r="A142" s="114" t="s">
        <v>1278</v>
      </c>
      <c r="B142" s="115" t="s">
        <v>532</v>
      </c>
      <c r="C142" s="115" t="s">
        <v>1279</v>
      </c>
      <c r="D142" s="116" t="s">
        <v>1270</v>
      </c>
      <c r="E142" s="117"/>
      <c r="F142" s="117"/>
      <c r="G142" s="117"/>
      <c r="H142" s="117"/>
      <c r="I142" s="117"/>
      <c r="J142" s="117"/>
      <c r="K142" s="118"/>
    </row>
    <row r="143" spans="1:11" s="119" customFormat="1" x14ac:dyDescent="0.2">
      <c r="A143" s="114" t="s">
        <v>1280</v>
      </c>
      <c r="B143" s="115" t="s">
        <v>532</v>
      </c>
      <c r="C143" s="115" t="s">
        <v>1279</v>
      </c>
      <c r="D143" s="116" t="s">
        <v>1231</v>
      </c>
      <c r="E143" s="117"/>
      <c r="F143" s="117"/>
      <c r="G143" s="117"/>
      <c r="H143" s="117"/>
      <c r="I143" s="117"/>
      <c r="J143" s="117"/>
      <c r="K143" s="118"/>
    </row>
    <row r="144" spans="1:11" s="119" customFormat="1" x14ac:dyDescent="0.2">
      <c r="A144" s="114" t="s">
        <v>1281</v>
      </c>
      <c r="B144" s="115" t="s">
        <v>532</v>
      </c>
      <c r="C144" s="115" t="s">
        <v>1282</v>
      </c>
      <c r="D144" s="116" t="s">
        <v>1270</v>
      </c>
      <c r="E144" s="117"/>
      <c r="F144" s="117"/>
      <c r="G144" s="117"/>
      <c r="H144" s="117"/>
      <c r="I144" s="117"/>
      <c r="J144" s="117"/>
      <c r="K144" s="118"/>
    </row>
    <row r="145" spans="1:11" s="119" customFormat="1" x14ac:dyDescent="0.2">
      <c r="A145" s="114" t="s">
        <v>1283</v>
      </c>
      <c r="B145" s="115" t="s">
        <v>532</v>
      </c>
      <c r="C145" s="115" t="s">
        <v>1282</v>
      </c>
      <c r="D145" s="116" t="s">
        <v>1231</v>
      </c>
      <c r="E145" s="117"/>
      <c r="F145" s="117"/>
      <c r="G145" s="117"/>
      <c r="H145" s="117"/>
      <c r="I145" s="117"/>
      <c r="J145" s="117"/>
      <c r="K145" s="118"/>
    </row>
    <row r="146" spans="1:11" x14ac:dyDescent="0.2">
      <c r="A146" s="99" t="s">
        <v>202</v>
      </c>
      <c r="B146" s="100" t="s">
        <v>203</v>
      </c>
      <c r="C146" s="100" t="s">
        <v>814</v>
      </c>
      <c r="D146" s="101" t="s">
        <v>814</v>
      </c>
      <c r="E146" s="78" t="s">
        <v>199</v>
      </c>
      <c r="F146" s="78" t="s">
        <v>447</v>
      </c>
      <c r="G146" s="78" t="s">
        <v>448</v>
      </c>
      <c r="H146" s="78" t="s">
        <v>444</v>
      </c>
      <c r="I146" s="78" t="s">
        <v>817</v>
      </c>
      <c r="J146" s="78" t="s">
        <v>435</v>
      </c>
      <c r="K146" s="75"/>
    </row>
    <row r="147" spans="1:11" x14ac:dyDescent="0.2">
      <c r="A147" s="99" t="s">
        <v>205</v>
      </c>
      <c r="B147" s="100" t="s">
        <v>203</v>
      </c>
      <c r="C147" s="100" t="s">
        <v>814</v>
      </c>
      <c r="D147" s="101" t="s">
        <v>1233</v>
      </c>
      <c r="E147" s="78" t="s">
        <v>201</v>
      </c>
      <c r="F147" s="78" t="s">
        <v>447</v>
      </c>
      <c r="G147" s="78" t="s">
        <v>448</v>
      </c>
      <c r="H147" s="78" t="s">
        <v>444</v>
      </c>
      <c r="I147" s="78" t="s">
        <v>818</v>
      </c>
      <c r="J147" s="78" t="s">
        <v>435</v>
      </c>
      <c r="K147" s="75"/>
    </row>
    <row r="148" spans="1:11" x14ac:dyDescent="0.2">
      <c r="A148" s="99" t="s">
        <v>206</v>
      </c>
      <c r="B148" s="100" t="s">
        <v>203</v>
      </c>
      <c r="C148" s="100" t="s">
        <v>1079</v>
      </c>
      <c r="D148" s="101" t="s">
        <v>1079</v>
      </c>
      <c r="E148" s="78" t="s">
        <v>550</v>
      </c>
      <c r="F148" s="78" t="s">
        <v>447</v>
      </c>
      <c r="G148" s="78" t="s">
        <v>448</v>
      </c>
      <c r="H148" s="78" t="s">
        <v>444</v>
      </c>
      <c r="I148" s="78" t="s">
        <v>818</v>
      </c>
      <c r="J148" s="78" t="s">
        <v>435</v>
      </c>
      <c r="K148" s="75"/>
    </row>
    <row r="149" spans="1:11" x14ac:dyDescent="0.2">
      <c r="A149" s="99" t="s">
        <v>208</v>
      </c>
      <c r="B149" s="100" t="s">
        <v>203</v>
      </c>
      <c r="C149" s="100" t="s">
        <v>552</v>
      </c>
      <c r="D149" s="101" t="s">
        <v>552</v>
      </c>
      <c r="E149" s="78" t="s">
        <v>550</v>
      </c>
      <c r="F149" s="78" t="s">
        <v>447</v>
      </c>
      <c r="G149" s="78" t="s">
        <v>448</v>
      </c>
      <c r="H149" s="78" t="s">
        <v>444</v>
      </c>
      <c r="I149" s="78" t="s">
        <v>819</v>
      </c>
      <c r="J149" s="78" t="s">
        <v>435</v>
      </c>
      <c r="K149" s="75"/>
    </row>
    <row r="150" spans="1:11" x14ac:dyDescent="0.2">
      <c r="A150" s="99" t="s">
        <v>210</v>
      </c>
      <c r="B150" s="100" t="s">
        <v>203</v>
      </c>
      <c r="C150" s="100" t="s">
        <v>553</v>
      </c>
      <c r="D150" s="101" t="s">
        <v>553</v>
      </c>
      <c r="E150" s="78" t="s">
        <v>204</v>
      </c>
      <c r="F150" s="78" t="s">
        <v>447</v>
      </c>
      <c r="G150" s="78" t="s">
        <v>448</v>
      </c>
      <c r="H150" s="78" t="s">
        <v>444</v>
      </c>
      <c r="I150" s="78" t="s">
        <v>820</v>
      </c>
      <c r="J150" s="78" t="s">
        <v>435</v>
      </c>
      <c r="K150" s="75"/>
    </row>
    <row r="151" spans="1:11" x14ac:dyDescent="0.2">
      <c r="A151" s="99" t="s">
        <v>212</v>
      </c>
      <c r="B151" s="100" t="s">
        <v>203</v>
      </c>
      <c r="C151" s="100" t="s">
        <v>553</v>
      </c>
      <c r="D151" s="101" t="s">
        <v>554</v>
      </c>
      <c r="E151" s="78" t="s">
        <v>207</v>
      </c>
      <c r="F151" s="78" t="s">
        <v>447</v>
      </c>
      <c r="G151" s="78" t="s">
        <v>448</v>
      </c>
      <c r="H151" s="78" t="s">
        <v>444</v>
      </c>
      <c r="I151" s="78" t="s">
        <v>820</v>
      </c>
      <c r="J151" s="78" t="s">
        <v>435</v>
      </c>
      <c r="K151" s="75"/>
    </row>
    <row r="152" spans="1:11" x14ac:dyDescent="0.2">
      <c r="A152" s="99" t="s">
        <v>1160</v>
      </c>
      <c r="B152" s="100" t="s">
        <v>203</v>
      </c>
      <c r="C152" s="100" t="s">
        <v>1161</v>
      </c>
      <c r="D152" s="101" t="s">
        <v>1161</v>
      </c>
      <c r="E152" s="78" t="s">
        <v>207</v>
      </c>
      <c r="F152" s="78" t="s">
        <v>461</v>
      </c>
      <c r="G152" s="78" t="s">
        <v>448</v>
      </c>
      <c r="H152" s="78" t="s">
        <v>444</v>
      </c>
      <c r="I152" s="78" t="s">
        <v>821</v>
      </c>
      <c r="J152" s="78" t="s">
        <v>435</v>
      </c>
      <c r="K152" s="75"/>
    </row>
    <row r="153" spans="1:11" x14ac:dyDescent="0.2">
      <c r="A153" s="99" t="s">
        <v>214</v>
      </c>
      <c r="B153" s="100" t="s">
        <v>203</v>
      </c>
      <c r="C153" s="100" t="s">
        <v>555</v>
      </c>
      <c r="D153" s="101" t="s">
        <v>555</v>
      </c>
      <c r="E153" s="78" t="s">
        <v>209</v>
      </c>
      <c r="F153" s="78" t="s">
        <v>560</v>
      </c>
      <c r="G153" s="78" t="s">
        <v>448</v>
      </c>
      <c r="H153" s="78" t="s">
        <v>444</v>
      </c>
      <c r="I153" s="78" t="s">
        <v>758</v>
      </c>
      <c r="J153" s="78" t="s">
        <v>40</v>
      </c>
      <c r="K153" s="75"/>
    </row>
    <row r="154" spans="1:11" x14ac:dyDescent="0.2">
      <c r="A154" s="99" t="s">
        <v>216</v>
      </c>
      <c r="B154" s="100" t="s">
        <v>203</v>
      </c>
      <c r="C154" s="100" t="s">
        <v>555</v>
      </c>
      <c r="D154" s="101" t="s">
        <v>556</v>
      </c>
      <c r="E154" s="78" t="s">
        <v>211</v>
      </c>
      <c r="F154" s="78" t="s">
        <v>560</v>
      </c>
      <c r="G154" s="78" t="s">
        <v>448</v>
      </c>
      <c r="H154" s="78" t="s">
        <v>444</v>
      </c>
      <c r="I154" s="78" t="s">
        <v>758</v>
      </c>
      <c r="J154" s="78" t="s">
        <v>40</v>
      </c>
      <c r="K154" s="75"/>
    </row>
    <row r="155" spans="1:11" x14ac:dyDescent="0.2">
      <c r="A155" s="99" t="s">
        <v>217</v>
      </c>
      <c r="B155" s="100" t="s">
        <v>203</v>
      </c>
      <c r="C155" s="100" t="s">
        <v>557</v>
      </c>
      <c r="D155" s="101" t="s">
        <v>557</v>
      </c>
      <c r="E155" s="78" t="s">
        <v>211</v>
      </c>
      <c r="F155" s="78" t="s">
        <v>560</v>
      </c>
      <c r="G155" s="78" t="s">
        <v>448</v>
      </c>
      <c r="H155" s="78" t="s">
        <v>444</v>
      </c>
      <c r="I155" s="78" t="s">
        <v>758</v>
      </c>
      <c r="J155" s="78" t="s">
        <v>40</v>
      </c>
      <c r="K155" s="75"/>
    </row>
    <row r="156" spans="1:11" x14ac:dyDescent="0.2">
      <c r="A156" s="99" t="s">
        <v>558</v>
      </c>
      <c r="B156" s="100" t="s">
        <v>219</v>
      </c>
      <c r="C156" s="100" t="s">
        <v>559</v>
      </c>
      <c r="D156" s="101" t="s">
        <v>559</v>
      </c>
      <c r="E156" s="78" t="s">
        <v>213</v>
      </c>
      <c r="F156" s="78" t="s">
        <v>560</v>
      </c>
      <c r="G156" s="78" t="s">
        <v>448</v>
      </c>
      <c r="H156" s="78" t="s">
        <v>444</v>
      </c>
      <c r="I156" s="78" t="s">
        <v>758</v>
      </c>
      <c r="J156" s="78" t="s">
        <v>40</v>
      </c>
      <c r="K156" s="75"/>
    </row>
    <row r="157" spans="1:11" x14ac:dyDescent="0.2">
      <c r="A157" s="99" t="s">
        <v>561</v>
      </c>
      <c r="B157" s="100" t="s">
        <v>219</v>
      </c>
      <c r="C157" s="108" t="s">
        <v>1110</v>
      </c>
      <c r="D157" s="109" t="s">
        <v>1110</v>
      </c>
      <c r="E157" s="78" t="s">
        <v>215</v>
      </c>
      <c r="F157" s="78" t="s">
        <v>560</v>
      </c>
      <c r="G157" s="78" t="s">
        <v>448</v>
      </c>
      <c r="H157" s="78" t="s">
        <v>444</v>
      </c>
      <c r="I157" s="78" t="s">
        <v>1080</v>
      </c>
      <c r="J157" s="78" t="s">
        <v>435</v>
      </c>
      <c r="K157" s="75"/>
    </row>
    <row r="158" spans="1:11" x14ac:dyDescent="0.2">
      <c r="A158" s="99" t="s">
        <v>562</v>
      </c>
      <c r="B158" s="100" t="s">
        <v>219</v>
      </c>
      <c r="C158" s="108" t="s">
        <v>1111</v>
      </c>
      <c r="D158" s="109" t="s">
        <v>1111</v>
      </c>
      <c r="E158" s="78" t="s">
        <v>215</v>
      </c>
      <c r="F158" s="78" t="s">
        <v>560</v>
      </c>
      <c r="G158" s="78" t="s">
        <v>448</v>
      </c>
      <c r="H158" s="78" t="s">
        <v>444</v>
      </c>
      <c r="I158" s="78" t="s">
        <v>758</v>
      </c>
      <c r="J158" s="78" t="s">
        <v>40</v>
      </c>
      <c r="K158" s="75"/>
    </row>
    <row r="159" spans="1:11" x14ac:dyDescent="0.2">
      <c r="A159" s="99" t="s">
        <v>563</v>
      </c>
      <c r="B159" s="100" t="s">
        <v>219</v>
      </c>
      <c r="C159" s="100" t="s">
        <v>564</v>
      </c>
      <c r="D159" s="101" t="s">
        <v>564</v>
      </c>
      <c r="E159" s="78" t="s">
        <v>218</v>
      </c>
      <c r="F159" s="78" t="s">
        <v>560</v>
      </c>
      <c r="G159" s="78" t="s">
        <v>448</v>
      </c>
      <c r="H159" s="78" t="s">
        <v>444</v>
      </c>
      <c r="I159" s="78" t="s">
        <v>758</v>
      </c>
      <c r="J159" s="78" t="s">
        <v>40</v>
      </c>
      <c r="K159" s="75"/>
    </row>
    <row r="160" spans="1:11" x14ac:dyDescent="0.2">
      <c r="A160" s="99" t="s">
        <v>565</v>
      </c>
      <c r="B160" s="100" t="s">
        <v>219</v>
      </c>
      <c r="C160" s="100" t="s">
        <v>566</v>
      </c>
      <c r="D160" s="101" t="s">
        <v>566</v>
      </c>
      <c r="E160" s="78" t="str">
        <f>+UPPER(D160)</f>
        <v>DIRECCIÓN GENERAL DE TERRITORIO MARÍTIMO</v>
      </c>
      <c r="F160" s="78" t="s">
        <v>560</v>
      </c>
      <c r="G160" s="78" t="s">
        <v>448</v>
      </c>
      <c r="H160" s="78" t="s">
        <v>444</v>
      </c>
      <c r="I160" s="78" t="s">
        <v>758</v>
      </c>
      <c r="J160" s="78" t="s">
        <v>40</v>
      </c>
      <c r="K160" s="75"/>
    </row>
    <row r="161" spans="1:11" x14ac:dyDescent="0.2">
      <c r="A161" s="99" t="s">
        <v>567</v>
      </c>
      <c r="B161" s="100" t="s">
        <v>219</v>
      </c>
      <c r="C161" s="100" t="s">
        <v>568</v>
      </c>
      <c r="D161" s="101" t="s">
        <v>568</v>
      </c>
      <c r="E161" s="78" t="str">
        <f t="shared" ref="E161:E167" si="0">+UPPER(D161)</f>
        <v>DIRECCIÓN DE SANIDAD</v>
      </c>
      <c r="F161" s="78" t="s">
        <v>560</v>
      </c>
      <c r="G161" s="78" t="s">
        <v>448</v>
      </c>
      <c r="H161" s="78" t="s">
        <v>444</v>
      </c>
      <c r="I161" s="78" t="s">
        <v>822</v>
      </c>
      <c r="J161" s="78" t="s">
        <v>435</v>
      </c>
      <c r="K161" s="75"/>
    </row>
    <row r="162" spans="1:11" x14ac:dyDescent="0.2">
      <c r="A162" s="99" t="s">
        <v>569</v>
      </c>
      <c r="B162" s="100" t="s">
        <v>219</v>
      </c>
      <c r="C162" s="100" t="s">
        <v>570</v>
      </c>
      <c r="D162" s="101" t="s">
        <v>570</v>
      </c>
      <c r="E162" s="78" t="str">
        <f t="shared" si="0"/>
        <v>FUERZA AÉREA DE CHILE</v>
      </c>
      <c r="F162" s="78" t="s">
        <v>560</v>
      </c>
      <c r="G162" s="78" t="s">
        <v>448</v>
      </c>
      <c r="H162" s="78" t="s">
        <v>444</v>
      </c>
      <c r="I162" s="78" t="s">
        <v>823</v>
      </c>
      <c r="J162" s="78" t="s">
        <v>435</v>
      </c>
      <c r="K162" s="75"/>
    </row>
    <row r="163" spans="1:11" x14ac:dyDescent="0.2">
      <c r="A163" s="99" t="s">
        <v>571</v>
      </c>
      <c r="B163" s="100" t="s">
        <v>219</v>
      </c>
      <c r="C163" s="100" t="s">
        <v>572</v>
      </c>
      <c r="D163" s="101" t="s">
        <v>572</v>
      </c>
      <c r="E163" s="78" t="str">
        <f t="shared" si="0"/>
        <v>ORGANISMOS DE SALUD DE LA FACH</v>
      </c>
      <c r="F163" s="78" t="s">
        <v>560</v>
      </c>
      <c r="G163" s="78" t="s">
        <v>448</v>
      </c>
      <c r="H163" s="78" t="s">
        <v>444</v>
      </c>
      <c r="I163" s="78" t="s">
        <v>824</v>
      </c>
      <c r="J163" s="78" t="s">
        <v>435</v>
      </c>
      <c r="K163" s="75"/>
    </row>
    <row r="164" spans="1:11" x14ac:dyDescent="0.2">
      <c r="A164" s="99" t="s">
        <v>221</v>
      </c>
      <c r="B164" s="100" t="s">
        <v>219</v>
      </c>
      <c r="C164" s="100" t="s">
        <v>573</v>
      </c>
      <c r="D164" s="101" t="s">
        <v>573</v>
      </c>
      <c r="E164" s="78" t="str">
        <f t="shared" si="0"/>
        <v>DIRECCIÓN GENERAL DE MOVILIZACIÓN NACIONAL</v>
      </c>
      <c r="F164" s="78" t="s">
        <v>560</v>
      </c>
      <c r="G164" s="78" t="s">
        <v>448</v>
      </c>
      <c r="H164" s="78" t="s">
        <v>444</v>
      </c>
      <c r="I164" s="78" t="s">
        <v>825</v>
      </c>
      <c r="J164" s="78" t="s">
        <v>435</v>
      </c>
      <c r="K164" s="75"/>
    </row>
    <row r="165" spans="1:11" x14ac:dyDescent="0.2">
      <c r="A165" s="99" t="s">
        <v>223</v>
      </c>
      <c r="B165" s="100" t="s">
        <v>219</v>
      </c>
      <c r="C165" s="100" t="s">
        <v>574</v>
      </c>
      <c r="D165" s="101" t="s">
        <v>574</v>
      </c>
      <c r="E165" s="78" t="str">
        <f t="shared" si="0"/>
        <v>INSTITUTO GEOGRÁFICO MILITAR</v>
      </c>
      <c r="F165" s="78" t="s">
        <v>560</v>
      </c>
      <c r="G165" s="78" t="s">
        <v>448</v>
      </c>
      <c r="H165" s="78" t="s">
        <v>444</v>
      </c>
      <c r="I165" s="78" t="s">
        <v>826</v>
      </c>
      <c r="J165" s="78" t="s">
        <v>435</v>
      </c>
      <c r="K165" s="75"/>
    </row>
    <row r="166" spans="1:11" x14ac:dyDescent="0.2">
      <c r="A166" s="99" t="s">
        <v>225</v>
      </c>
      <c r="B166" s="100" t="s">
        <v>219</v>
      </c>
      <c r="C166" s="100" t="s">
        <v>575</v>
      </c>
      <c r="D166" s="101" t="s">
        <v>575</v>
      </c>
      <c r="E166" s="78" t="str">
        <f t="shared" si="0"/>
        <v>SERVICIO HIDROGRÁFICO Y OCEANOGRÁFICO DE LA ARMADA DE CHILE</v>
      </c>
      <c r="F166" s="78" t="s">
        <v>447</v>
      </c>
      <c r="G166" s="78" t="s">
        <v>448</v>
      </c>
      <c r="H166" s="78" t="s">
        <v>444</v>
      </c>
      <c r="I166" s="78" t="s">
        <v>827</v>
      </c>
      <c r="J166" s="78" t="s">
        <v>435</v>
      </c>
      <c r="K166" s="75"/>
    </row>
    <row r="167" spans="1:11" x14ac:dyDescent="0.2">
      <c r="A167" s="99" t="s">
        <v>226</v>
      </c>
      <c r="B167" s="100" t="s">
        <v>219</v>
      </c>
      <c r="C167" s="100" t="s">
        <v>577</v>
      </c>
      <c r="D167" s="101" t="s">
        <v>577</v>
      </c>
      <c r="E167" s="78" t="str">
        <f t="shared" si="0"/>
        <v>DIRECCIÓN GENERAL DE AERONÁUTICA CIVIL</v>
      </c>
      <c r="F167" s="78" t="s">
        <v>447</v>
      </c>
      <c r="G167" s="78" t="s">
        <v>448</v>
      </c>
      <c r="H167" s="78" t="s">
        <v>444</v>
      </c>
      <c r="I167" s="78" t="s">
        <v>828</v>
      </c>
      <c r="J167" s="78" t="s">
        <v>435</v>
      </c>
      <c r="K167" s="75"/>
    </row>
    <row r="168" spans="1:11" x14ac:dyDescent="0.2">
      <c r="A168" s="99" t="s">
        <v>228</v>
      </c>
      <c r="B168" s="100" t="s">
        <v>219</v>
      </c>
      <c r="C168" s="100" t="s">
        <v>578</v>
      </c>
      <c r="D168" s="101" t="s">
        <v>578</v>
      </c>
      <c r="E168" s="78" t="s">
        <v>222</v>
      </c>
      <c r="F168" s="78" t="s">
        <v>560</v>
      </c>
      <c r="G168" s="78" t="s">
        <v>448</v>
      </c>
      <c r="H168" s="78" t="s">
        <v>444</v>
      </c>
      <c r="I168" s="78" t="s">
        <v>758</v>
      </c>
      <c r="J168" s="78" t="s">
        <v>40</v>
      </c>
      <c r="K168" s="75"/>
    </row>
    <row r="169" spans="1:11" x14ac:dyDescent="0.2">
      <c r="A169" s="99" t="s">
        <v>230</v>
      </c>
      <c r="B169" s="100" t="s">
        <v>219</v>
      </c>
      <c r="C169" s="100" t="s">
        <v>579</v>
      </c>
      <c r="D169" s="101" t="s">
        <v>579</v>
      </c>
      <c r="E169" s="78" t="s">
        <v>224</v>
      </c>
      <c r="F169" s="78" t="s">
        <v>447</v>
      </c>
      <c r="G169" s="78" t="s">
        <v>448</v>
      </c>
      <c r="H169" s="78" t="s">
        <v>444</v>
      </c>
      <c r="I169" s="78" t="s">
        <v>830</v>
      </c>
      <c r="J169" s="78" t="s">
        <v>435</v>
      </c>
      <c r="K169" s="75"/>
    </row>
    <row r="170" spans="1:11" x14ac:dyDescent="0.2">
      <c r="A170" s="99" t="s">
        <v>231</v>
      </c>
      <c r="B170" s="100" t="s">
        <v>219</v>
      </c>
      <c r="C170" s="100" t="s">
        <v>581</v>
      </c>
      <c r="D170" s="101" t="s">
        <v>581</v>
      </c>
      <c r="E170" s="78" t="s">
        <v>576</v>
      </c>
      <c r="F170" s="78" t="s">
        <v>447</v>
      </c>
      <c r="G170" s="78" t="s">
        <v>448</v>
      </c>
      <c r="H170" s="78" t="s">
        <v>444</v>
      </c>
      <c r="I170" s="78" t="s">
        <v>831</v>
      </c>
      <c r="J170" s="78" t="s">
        <v>435</v>
      </c>
      <c r="K170" s="75"/>
    </row>
    <row r="171" spans="1:11" x14ac:dyDescent="0.2">
      <c r="A171" s="99" t="s">
        <v>232</v>
      </c>
      <c r="B171" s="100" t="s">
        <v>219</v>
      </c>
      <c r="C171" s="100" t="s">
        <v>582</v>
      </c>
      <c r="D171" s="101" t="s">
        <v>582</v>
      </c>
      <c r="E171" s="78" t="s">
        <v>227</v>
      </c>
      <c r="F171" s="78" t="s">
        <v>447</v>
      </c>
      <c r="G171" s="78" t="s">
        <v>448</v>
      </c>
      <c r="H171" s="78" t="s">
        <v>444</v>
      </c>
      <c r="I171" s="78" t="s">
        <v>832</v>
      </c>
      <c r="J171" s="78" t="s">
        <v>435</v>
      </c>
      <c r="K171" s="75"/>
    </row>
    <row r="172" spans="1:11" x14ac:dyDescent="0.2">
      <c r="A172" s="99" t="s">
        <v>73</v>
      </c>
      <c r="B172" s="100" t="s">
        <v>583</v>
      </c>
      <c r="C172" s="100" t="s">
        <v>829</v>
      </c>
      <c r="D172" s="101" t="s">
        <v>829</v>
      </c>
      <c r="E172" s="78" t="s">
        <v>229</v>
      </c>
      <c r="F172" s="78" t="s">
        <v>447</v>
      </c>
      <c r="G172" s="78" t="s">
        <v>448</v>
      </c>
      <c r="H172" s="78" t="s">
        <v>444</v>
      </c>
      <c r="I172" s="78" t="s">
        <v>833</v>
      </c>
      <c r="J172" s="78" t="s">
        <v>435</v>
      </c>
      <c r="K172" s="75"/>
    </row>
    <row r="173" spans="1:11" x14ac:dyDescent="0.2">
      <c r="A173" s="99" t="s">
        <v>72</v>
      </c>
      <c r="B173" s="100" t="s">
        <v>583</v>
      </c>
      <c r="C173" s="100" t="s">
        <v>584</v>
      </c>
      <c r="D173" s="101" t="s">
        <v>584</v>
      </c>
      <c r="E173" s="78" t="s">
        <v>580</v>
      </c>
      <c r="F173" s="78" t="s">
        <v>447</v>
      </c>
      <c r="G173" s="78" t="s">
        <v>448</v>
      </c>
      <c r="H173" s="78" t="s">
        <v>444</v>
      </c>
      <c r="I173" s="78" t="s">
        <v>834</v>
      </c>
      <c r="J173" s="78" t="s">
        <v>435</v>
      </c>
      <c r="K173" s="75"/>
    </row>
    <row r="174" spans="1:11" x14ac:dyDescent="0.2">
      <c r="A174" s="99" t="s">
        <v>77</v>
      </c>
      <c r="B174" s="100" t="s">
        <v>583</v>
      </c>
      <c r="C174" s="100" t="s">
        <v>586</v>
      </c>
      <c r="D174" s="101" t="s">
        <v>586</v>
      </c>
      <c r="E174" s="78" t="s">
        <v>580</v>
      </c>
      <c r="F174" s="78" t="s">
        <v>447</v>
      </c>
      <c r="G174" s="78" t="s">
        <v>448</v>
      </c>
      <c r="H174" s="78" t="s">
        <v>444</v>
      </c>
      <c r="I174" s="78" t="s">
        <v>835</v>
      </c>
      <c r="J174" s="78" t="s">
        <v>435</v>
      </c>
      <c r="K174" s="75"/>
    </row>
    <row r="175" spans="1:11" x14ac:dyDescent="0.2">
      <c r="A175" s="99" t="s">
        <v>76</v>
      </c>
      <c r="B175" s="100" t="s">
        <v>583</v>
      </c>
      <c r="C175" s="100" t="s">
        <v>587</v>
      </c>
      <c r="D175" s="101" t="s">
        <v>587</v>
      </c>
      <c r="E175" s="78" t="str">
        <f t="shared" ref="E175" si="1">+UPPER(D175)</f>
        <v>DIRECCIÓN DE CONTABILIDAD Y FINANZAS</v>
      </c>
      <c r="F175" s="78" t="s">
        <v>447</v>
      </c>
      <c r="G175" s="78" t="s">
        <v>448</v>
      </c>
      <c r="H175" s="78" t="s">
        <v>444</v>
      </c>
      <c r="I175" s="78" t="s">
        <v>836</v>
      </c>
      <c r="J175" s="78" t="s">
        <v>435</v>
      </c>
      <c r="K175" s="75"/>
    </row>
    <row r="176" spans="1:11" x14ac:dyDescent="0.2">
      <c r="A176" s="99" t="s">
        <v>233</v>
      </c>
      <c r="B176" s="100" t="s">
        <v>583</v>
      </c>
      <c r="C176" s="100" t="s">
        <v>588</v>
      </c>
      <c r="D176" s="101" t="s">
        <v>588</v>
      </c>
      <c r="E176" s="78" t="s">
        <v>463</v>
      </c>
      <c r="F176" s="78" t="s">
        <v>447</v>
      </c>
      <c r="G176" s="78" t="s">
        <v>448</v>
      </c>
      <c r="H176" s="78" t="s">
        <v>444</v>
      </c>
      <c r="I176" s="78" t="s">
        <v>837</v>
      </c>
      <c r="J176" s="78" t="s">
        <v>435</v>
      </c>
      <c r="K176" s="75"/>
    </row>
    <row r="177" spans="1:11" x14ac:dyDescent="0.2">
      <c r="A177" s="99" t="s">
        <v>234</v>
      </c>
      <c r="B177" s="100" t="s">
        <v>583</v>
      </c>
      <c r="C177" s="100" t="s">
        <v>589</v>
      </c>
      <c r="D177" s="101" t="s">
        <v>589</v>
      </c>
      <c r="E177" s="78" t="s">
        <v>585</v>
      </c>
      <c r="F177" s="78" t="s">
        <v>447</v>
      </c>
      <c r="G177" s="78" t="s">
        <v>448</v>
      </c>
      <c r="H177" s="78" t="s">
        <v>444</v>
      </c>
      <c r="I177" s="78" t="s">
        <v>838</v>
      </c>
      <c r="J177" s="78" t="s">
        <v>435</v>
      </c>
      <c r="K177" s="75"/>
    </row>
    <row r="178" spans="1:11" x14ac:dyDescent="0.2">
      <c r="A178" s="99" t="s">
        <v>235</v>
      </c>
      <c r="B178" s="100" t="s">
        <v>583</v>
      </c>
      <c r="C178" s="100" t="s">
        <v>590</v>
      </c>
      <c r="D178" s="101" t="s">
        <v>590</v>
      </c>
      <c r="E178" s="78" t="s">
        <v>585</v>
      </c>
      <c r="F178" s="78" t="s">
        <v>447</v>
      </c>
      <c r="G178" s="78" t="s">
        <v>448</v>
      </c>
      <c r="H178" s="78" t="s">
        <v>444</v>
      </c>
      <c r="I178" s="78" t="s">
        <v>839</v>
      </c>
      <c r="J178" s="78" t="s">
        <v>435</v>
      </c>
      <c r="K178" s="75"/>
    </row>
    <row r="179" spans="1:11" x14ac:dyDescent="0.2">
      <c r="A179" s="99" t="s">
        <v>236</v>
      </c>
      <c r="B179" s="100" t="s">
        <v>583</v>
      </c>
      <c r="C179" s="100" t="s">
        <v>591</v>
      </c>
      <c r="D179" s="101" t="s">
        <v>591</v>
      </c>
      <c r="E179" s="78" t="s">
        <v>585</v>
      </c>
      <c r="F179" s="78" t="s">
        <v>447</v>
      </c>
      <c r="G179" s="78" t="s">
        <v>448</v>
      </c>
      <c r="H179" s="78" t="s">
        <v>444</v>
      </c>
      <c r="I179" s="78" t="s">
        <v>840</v>
      </c>
      <c r="J179" s="78" t="s">
        <v>435</v>
      </c>
      <c r="K179" s="75"/>
    </row>
    <row r="180" spans="1:11" x14ac:dyDescent="0.2">
      <c r="A180" s="99" t="s">
        <v>237</v>
      </c>
      <c r="B180" s="100" t="s">
        <v>583</v>
      </c>
      <c r="C180" s="100" t="s">
        <v>592</v>
      </c>
      <c r="D180" s="101" t="s">
        <v>592</v>
      </c>
      <c r="E180" s="78" t="s">
        <v>56</v>
      </c>
      <c r="F180" s="78" t="s">
        <v>447</v>
      </c>
      <c r="G180" s="78" t="s">
        <v>448</v>
      </c>
      <c r="H180" s="78" t="s">
        <v>444</v>
      </c>
      <c r="I180" s="78" t="s">
        <v>841</v>
      </c>
      <c r="J180" s="78" t="s">
        <v>435</v>
      </c>
      <c r="K180" s="75"/>
    </row>
    <row r="181" spans="1:11" x14ac:dyDescent="0.2">
      <c r="A181" s="99" t="s">
        <v>51</v>
      </c>
      <c r="B181" s="100" t="s">
        <v>583</v>
      </c>
      <c r="C181" s="100" t="s">
        <v>593</v>
      </c>
      <c r="D181" s="101" t="s">
        <v>593</v>
      </c>
      <c r="E181" s="78" t="s">
        <v>57</v>
      </c>
      <c r="F181" s="78" t="s">
        <v>447</v>
      </c>
      <c r="G181" s="78" t="s">
        <v>448</v>
      </c>
      <c r="H181" s="78" t="s">
        <v>444</v>
      </c>
      <c r="I181" s="78" t="s">
        <v>842</v>
      </c>
      <c r="J181" s="78" t="s">
        <v>435</v>
      </c>
      <c r="K181" s="75"/>
    </row>
    <row r="182" spans="1:11" x14ac:dyDescent="0.2">
      <c r="A182" s="99" t="s">
        <v>238</v>
      </c>
      <c r="B182" s="100" t="s">
        <v>583</v>
      </c>
      <c r="C182" s="100" t="s">
        <v>594</v>
      </c>
      <c r="D182" s="101" t="s">
        <v>594</v>
      </c>
      <c r="E182" s="78" t="s">
        <v>71</v>
      </c>
      <c r="F182" s="78" t="s">
        <v>447</v>
      </c>
      <c r="G182" s="78" t="s">
        <v>448</v>
      </c>
      <c r="H182" s="78" t="s">
        <v>444</v>
      </c>
      <c r="I182" s="78" t="s">
        <v>843</v>
      </c>
      <c r="J182" s="78" t="s">
        <v>435</v>
      </c>
      <c r="K182" s="75"/>
    </row>
    <row r="183" spans="1:11" x14ac:dyDescent="0.2">
      <c r="A183" s="99" t="s">
        <v>239</v>
      </c>
      <c r="B183" s="100" t="s">
        <v>583</v>
      </c>
      <c r="C183" s="100" t="s">
        <v>595</v>
      </c>
      <c r="D183" s="101" t="s">
        <v>595</v>
      </c>
      <c r="E183" s="78" t="s">
        <v>65</v>
      </c>
      <c r="F183" s="78" t="s">
        <v>461</v>
      </c>
      <c r="G183" s="78" t="s">
        <v>448</v>
      </c>
      <c r="H183" s="78" t="s">
        <v>444</v>
      </c>
      <c r="I183" s="78" t="s">
        <v>844</v>
      </c>
      <c r="J183" s="78" t="s">
        <v>435</v>
      </c>
      <c r="K183" s="75"/>
    </row>
    <row r="184" spans="1:11" x14ac:dyDescent="0.2">
      <c r="A184" s="99" t="s">
        <v>240</v>
      </c>
      <c r="B184" s="100" t="s">
        <v>583</v>
      </c>
      <c r="C184" s="100" t="s">
        <v>596</v>
      </c>
      <c r="D184" s="101" t="s">
        <v>596</v>
      </c>
      <c r="E184" s="78" t="s">
        <v>66</v>
      </c>
      <c r="F184" s="78" t="s">
        <v>447</v>
      </c>
      <c r="G184" s="78" t="s">
        <v>448</v>
      </c>
      <c r="H184" s="78" t="s">
        <v>444</v>
      </c>
      <c r="I184" s="78" t="s">
        <v>845</v>
      </c>
      <c r="J184" s="78" t="s">
        <v>435</v>
      </c>
      <c r="K184" s="75"/>
    </row>
    <row r="185" spans="1:11" x14ac:dyDescent="0.2">
      <c r="A185" s="99" t="s">
        <v>69</v>
      </c>
      <c r="B185" s="100" t="s">
        <v>583</v>
      </c>
      <c r="C185" s="100" t="s">
        <v>597</v>
      </c>
      <c r="D185" s="101" t="s">
        <v>597</v>
      </c>
      <c r="E185" s="78" t="s">
        <v>52</v>
      </c>
      <c r="F185" s="78" t="s">
        <v>447</v>
      </c>
      <c r="G185" s="78" t="s">
        <v>448</v>
      </c>
      <c r="H185" s="78" t="s">
        <v>444</v>
      </c>
      <c r="I185" s="78" t="s">
        <v>845</v>
      </c>
      <c r="J185" s="78" t="s">
        <v>40</v>
      </c>
      <c r="K185" s="75"/>
    </row>
    <row r="186" spans="1:11" x14ac:dyDescent="0.2">
      <c r="A186" s="99" t="s">
        <v>241</v>
      </c>
      <c r="B186" s="100" t="s">
        <v>583</v>
      </c>
      <c r="C186" s="100" t="s">
        <v>598</v>
      </c>
      <c r="D186" s="101" t="s">
        <v>598</v>
      </c>
      <c r="E186" s="78" t="s">
        <v>67</v>
      </c>
      <c r="F186" s="78" t="s">
        <v>447</v>
      </c>
      <c r="G186" s="78" t="s">
        <v>448</v>
      </c>
      <c r="H186" s="78" t="s">
        <v>444</v>
      </c>
      <c r="I186" s="78" t="s">
        <v>846</v>
      </c>
      <c r="J186" s="78" t="s">
        <v>435</v>
      </c>
      <c r="K186" s="75"/>
    </row>
    <row r="187" spans="1:11" x14ac:dyDescent="0.2">
      <c r="A187" s="99" t="s">
        <v>62</v>
      </c>
      <c r="B187" s="100" t="s">
        <v>242</v>
      </c>
      <c r="C187" s="100" t="s">
        <v>599</v>
      </c>
      <c r="D187" s="101" t="s">
        <v>599</v>
      </c>
      <c r="E187" s="78" t="s">
        <v>68</v>
      </c>
      <c r="F187" s="78" t="s">
        <v>447</v>
      </c>
      <c r="G187" s="78" t="s">
        <v>448</v>
      </c>
      <c r="H187" s="78" t="s">
        <v>444</v>
      </c>
      <c r="I187" s="78" t="s">
        <v>848</v>
      </c>
      <c r="J187" s="78" t="s">
        <v>435</v>
      </c>
      <c r="K187" s="75"/>
    </row>
    <row r="188" spans="1:11" x14ac:dyDescent="0.2">
      <c r="A188" s="99" t="s">
        <v>243</v>
      </c>
      <c r="B188" s="100" t="s">
        <v>242</v>
      </c>
      <c r="C188" s="100" t="s">
        <v>599</v>
      </c>
      <c r="D188" s="101" t="s">
        <v>600</v>
      </c>
      <c r="E188" s="78" t="s">
        <v>58</v>
      </c>
      <c r="F188" s="78" t="s">
        <v>447</v>
      </c>
      <c r="G188" s="78" t="s">
        <v>448</v>
      </c>
      <c r="H188" s="78" t="s">
        <v>444</v>
      </c>
      <c r="I188" s="78" t="s">
        <v>849</v>
      </c>
      <c r="J188" s="78" t="s">
        <v>435</v>
      </c>
      <c r="K188" s="75"/>
    </row>
    <row r="189" spans="1:11" x14ac:dyDescent="0.2">
      <c r="A189" s="99" t="s">
        <v>75</v>
      </c>
      <c r="B189" s="100" t="s">
        <v>242</v>
      </c>
      <c r="C189" s="100" t="s">
        <v>601</v>
      </c>
      <c r="D189" s="101" t="s">
        <v>601</v>
      </c>
      <c r="E189" s="78" t="s">
        <v>70</v>
      </c>
      <c r="F189" s="78" t="s">
        <v>447</v>
      </c>
      <c r="G189" s="78" t="s">
        <v>448</v>
      </c>
      <c r="H189" s="78" t="s">
        <v>444</v>
      </c>
      <c r="I189" s="78" t="s">
        <v>849</v>
      </c>
      <c r="J189" s="78" t="s">
        <v>435</v>
      </c>
      <c r="K189" s="75"/>
    </row>
    <row r="190" spans="1:11" x14ac:dyDescent="0.2">
      <c r="A190" s="99" t="s">
        <v>244</v>
      </c>
      <c r="B190" s="100" t="s">
        <v>242</v>
      </c>
      <c r="C190" s="100" t="s">
        <v>847</v>
      </c>
      <c r="D190" s="101" t="s">
        <v>847</v>
      </c>
      <c r="E190" s="78" t="s">
        <v>50</v>
      </c>
      <c r="F190" s="78" t="s">
        <v>447</v>
      </c>
      <c r="G190" s="78" t="s">
        <v>448</v>
      </c>
      <c r="H190" s="78" t="s">
        <v>444</v>
      </c>
      <c r="I190" s="78" t="s">
        <v>849</v>
      </c>
      <c r="J190" s="78" t="s">
        <v>435</v>
      </c>
      <c r="K190" s="75"/>
    </row>
    <row r="191" spans="1:11" x14ac:dyDescent="0.2">
      <c r="A191" s="99" t="s">
        <v>245</v>
      </c>
      <c r="B191" s="100" t="s">
        <v>242</v>
      </c>
      <c r="C191" s="100" t="s">
        <v>603</v>
      </c>
      <c r="D191" s="101" t="s">
        <v>603</v>
      </c>
      <c r="E191" s="78" t="s">
        <v>61</v>
      </c>
      <c r="F191" s="78" t="s">
        <v>447</v>
      </c>
      <c r="G191" s="78" t="s">
        <v>448</v>
      </c>
      <c r="H191" s="78" t="s">
        <v>444</v>
      </c>
      <c r="I191" s="78" t="s">
        <v>849</v>
      </c>
      <c r="J191" s="78" t="s">
        <v>435</v>
      </c>
      <c r="K191" s="75"/>
    </row>
    <row r="192" spans="1:11" x14ac:dyDescent="0.2">
      <c r="A192" s="99" t="s">
        <v>246</v>
      </c>
      <c r="B192" s="100" t="s">
        <v>242</v>
      </c>
      <c r="C192" s="100" t="s">
        <v>603</v>
      </c>
      <c r="D192" s="101" t="s">
        <v>605</v>
      </c>
      <c r="E192" s="78" t="s">
        <v>61</v>
      </c>
      <c r="F192" s="78" t="s">
        <v>447</v>
      </c>
      <c r="G192" s="78" t="s">
        <v>448</v>
      </c>
      <c r="H192" s="78" t="s">
        <v>444</v>
      </c>
      <c r="I192" s="78" t="s">
        <v>849</v>
      </c>
      <c r="J192" s="78" t="s">
        <v>435</v>
      </c>
      <c r="K192" s="75"/>
    </row>
    <row r="193" spans="1:11" x14ac:dyDescent="0.2">
      <c r="A193" s="99" t="s">
        <v>247</v>
      </c>
      <c r="B193" s="100" t="s">
        <v>242</v>
      </c>
      <c r="C193" s="100" t="s">
        <v>603</v>
      </c>
      <c r="D193" s="101" t="s">
        <v>606</v>
      </c>
      <c r="E193" s="78" t="s">
        <v>602</v>
      </c>
      <c r="F193" s="78" t="s">
        <v>447</v>
      </c>
      <c r="G193" s="78" t="s">
        <v>448</v>
      </c>
      <c r="H193" s="78" t="s">
        <v>444</v>
      </c>
      <c r="I193" s="78" t="s">
        <v>849</v>
      </c>
      <c r="J193" s="78" t="s">
        <v>435</v>
      </c>
      <c r="K193" s="75"/>
    </row>
    <row r="194" spans="1:11" x14ac:dyDescent="0.2">
      <c r="A194" s="99" t="s">
        <v>248</v>
      </c>
      <c r="B194" s="100" t="s">
        <v>242</v>
      </c>
      <c r="C194" s="100" t="s">
        <v>603</v>
      </c>
      <c r="D194" s="101" t="s">
        <v>607</v>
      </c>
      <c r="E194" s="78" t="s">
        <v>28</v>
      </c>
      <c r="F194" s="78" t="s">
        <v>447</v>
      </c>
      <c r="G194" s="78" t="s">
        <v>448</v>
      </c>
      <c r="H194" s="78" t="s">
        <v>444</v>
      </c>
      <c r="I194" s="78" t="s">
        <v>849</v>
      </c>
      <c r="J194" s="78" t="s">
        <v>435</v>
      </c>
      <c r="K194" s="75"/>
    </row>
    <row r="195" spans="1:11" x14ac:dyDescent="0.2">
      <c r="A195" s="99" t="s">
        <v>249</v>
      </c>
      <c r="B195" s="100" t="s">
        <v>242</v>
      </c>
      <c r="C195" s="100" t="s">
        <v>603</v>
      </c>
      <c r="D195" s="101" t="s">
        <v>608</v>
      </c>
      <c r="E195" s="78" t="s">
        <v>604</v>
      </c>
      <c r="F195" s="78" t="s">
        <v>447</v>
      </c>
      <c r="G195" s="78" t="s">
        <v>448</v>
      </c>
      <c r="H195" s="78" t="s">
        <v>444</v>
      </c>
      <c r="I195" s="78" t="s">
        <v>850</v>
      </c>
      <c r="J195" s="78" t="s">
        <v>435</v>
      </c>
      <c r="K195" s="75"/>
    </row>
    <row r="196" spans="1:11" x14ac:dyDescent="0.2">
      <c r="A196" s="99" t="s">
        <v>609</v>
      </c>
      <c r="B196" s="100" t="s">
        <v>242</v>
      </c>
      <c r="C196" s="100" t="s">
        <v>603</v>
      </c>
      <c r="D196" s="101" t="s">
        <v>610</v>
      </c>
      <c r="E196" s="78" t="s">
        <v>604</v>
      </c>
      <c r="F196" s="78" t="s">
        <v>447</v>
      </c>
      <c r="G196" s="78" t="s">
        <v>448</v>
      </c>
      <c r="H196" s="78" t="s">
        <v>444</v>
      </c>
      <c r="I196" s="78" t="s">
        <v>850</v>
      </c>
      <c r="J196" s="78" t="s">
        <v>435</v>
      </c>
      <c r="K196" s="75"/>
    </row>
    <row r="197" spans="1:11" x14ac:dyDescent="0.2">
      <c r="A197" s="99" t="s">
        <v>1065</v>
      </c>
      <c r="B197" s="100" t="s">
        <v>242</v>
      </c>
      <c r="C197" s="100" t="s">
        <v>603</v>
      </c>
      <c r="D197" s="101" t="s">
        <v>1066</v>
      </c>
      <c r="E197" s="78" t="s">
        <v>604</v>
      </c>
      <c r="F197" s="78" t="s">
        <v>447</v>
      </c>
      <c r="G197" s="78" t="s">
        <v>448</v>
      </c>
      <c r="H197" s="78" t="s">
        <v>444</v>
      </c>
      <c r="I197" s="78" t="s">
        <v>850</v>
      </c>
      <c r="J197" s="78" t="s">
        <v>435</v>
      </c>
      <c r="K197" s="75"/>
    </row>
    <row r="198" spans="1:11" x14ac:dyDescent="0.2">
      <c r="A198" s="99" t="s">
        <v>250</v>
      </c>
      <c r="B198" s="100" t="s">
        <v>242</v>
      </c>
      <c r="C198" s="100" t="s">
        <v>611</v>
      </c>
      <c r="D198" s="101" t="s">
        <v>611</v>
      </c>
      <c r="E198" s="78" t="s">
        <v>604</v>
      </c>
      <c r="F198" s="78" t="s">
        <v>447</v>
      </c>
      <c r="G198" s="78" t="s">
        <v>448</v>
      </c>
      <c r="H198" s="78" t="s">
        <v>444</v>
      </c>
      <c r="I198" s="78" t="s">
        <v>850</v>
      </c>
      <c r="J198" s="78" t="s">
        <v>435</v>
      </c>
      <c r="K198" s="75"/>
    </row>
    <row r="199" spans="1:11" x14ac:dyDescent="0.2">
      <c r="A199" s="99" t="s">
        <v>251</v>
      </c>
      <c r="B199" s="100" t="s">
        <v>242</v>
      </c>
      <c r="C199" s="100" t="s">
        <v>611</v>
      </c>
      <c r="D199" s="101" t="s">
        <v>612</v>
      </c>
      <c r="E199" s="78" t="s">
        <v>604</v>
      </c>
      <c r="F199" s="78" t="s">
        <v>447</v>
      </c>
      <c r="G199" s="78" t="s">
        <v>448</v>
      </c>
      <c r="H199" s="78" t="s">
        <v>444</v>
      </c>
      <c r="I199" s="78" t="s">
        <v>850</v>
      </c>
      <c r="J199" s="78" t="s">
        <v>40</v>
      </c>
      <c r="K199" s="75"/>
    </row>
    <row r="200" spans="1:11" x14ac:dyDescent="0.2">
      <c r="A200" s="99" t="s">
        <v>252</v>
      </c>
      <c r="B200" s="100" t="s">
        <v>242</v>
      </c>
      <c r="C200" s="100" t="s">
        <v>611</v>
      </c>
      <c r="D200" s="101" t="s">
        <v>613</v>
      </c>
      <c r="E200" s="78" t="s">
        <v>604</v>
      </c>
      <c r="F200" s="78" t="s">
        <v>447</v>
      </c>
      <c r="G200" s="78" t="s">
        <v>448</v>
      </c>
      <c r="H200" s="78" t="s">
        <v>444</v>
      </c>
      <c r="I200" s="78" t="s">
        <v>851</v>
      </c>
      <c r="J200" s="78" t="s">
        <v>435</v>
      </c>
      <c r="K200" s="75"/>
    </row>
    <row r="201" spans="1:11" x14ac:dyDescent="0.2">
      <c r="A201" s="99" t="s">
        <v>253</v>
      </c>
      <c r="B201" s="100" t="s">
        <v>242</v>
      </c>
      <c r="C201" s="100" t="s">
        <v>611</v>
      </c>
      <c r="D201" s="101" t="s">
        <v>614</v>
      </c>
      <c r="E201" s="78" t="s">
        <v>604</v>
      </c>
      <c r="F201" s="78" t="s">
        <v>447</v>
      </c>
      <c r="G201" s="78" t="s">
        <v>448</v>
      </c>
      <c r="H201" s="78" t="s">
        <v>444</v>
      </c>
      <c r="I201" s="78" t="s">
        <v>852</v>
      </c>
      <c r="J201" s="78" t="s">
        <v>435</v>
      </c>
      <c r="K201" s="75"/>
    </row>
    <row r="202" spans="1:11" x14ac:dyDescent="0.2">
      <c r="A202" s="99" t="s">
        <v>615</v>
      </c>
      <c r="B202" s="100" t="s">
        <v>242</v>
      </c>
      <c r="C202" s="100" t="s">
        <v>611</v>
      </c>
      <c r="D202" s="101" t="s">
        <v>616</v>
      </c>
      <c r="E202" s="78" t="s">
        <v>22</v>
      </c>
      <c r="F202" s="78" t="s">
        <v>447</v>
      </c>
      <c r="G202" s="78" t="s">
        <v>448</v>
      </c>
      <c r="H202" s="78" t="s">
        <v>444</v>
      </c>
      <c r="I202" s="78" t="s">
        <v>853</v>
      </c>
      <c r="J202" s="78" t="s">
        <v>435</v>
      </c>
      <c r="K202" s="75"/>
    </row>
    <row r="203" spans="1:11" x14ac:dyDescent="0.2">
      <c r="A203" s="99" t="s">
        <v>23</v>
      </c>
      <c r="B203" s="100" t="s">
        <v>242</v>
      </c>
      <c r="C203" s="100" t="s">
        <v>617</v>
      </c>
      <c r="D203" s="101" t="s">
        <v>617</v>
      </c>
      <c r="E203" s="78" t="s">
        <v>22</v>
      </c>
      <c r="F203" s="78" t="s">
        <v>447</v>
      </c>
      <c r="G203" s="78" t="s">
        <v>448</v>
      </c>
      <c r="H203" s="78" t="s">
        <v>444</v>
      </c>
      <c r="I203" s="78" t="s">
        <v>853</v>
      </c>
      <c r="J203" s="78" t="s">
        <v>435</v>
      </c>
      <c r="K203" s="75"/>
    </row>
    <row r="204" spans="1:11" x14ac:dyDescent="0.2">
      <c r="A204" s="99" t="s">
        <v>254</v>
      </c>
      <c r="B204" s="100" t="s">
        <v>255</v>
      </c>
      <c r="C204" s="100" t="s">
        <v>618</v>
      </c>
      <c r="D204" s="101" t="s">
        <v>618</v>
      </c>
      <c r="E204" s="78" t="s">
        <v>22</v>
      </c>
      <c r="F204" s="78" t="s">
        <v>461</v>
      </c>
      <c r="G204" s="78" t="s">
        <v>448</v>
      </c>
      <c r="H204" s="78" t="s">
        <v>444</v>
      </c>
      <c r="I204" s="78" t="s">
        <v>854</v>
      </c>
      <c r="J204" s="78" t="s">
        <v>435</v>
      </c>
      <c r="K204" s="75"/>
    </row>
    <row r="205" spans="1:11" x14ac:dyDescent="0.2">
      <c r="A205" s="99" t="s">
        <v>1112</v>
      </c>
      <c r="B205" s="100" t="s">
        <v>255</v>
      </c>
      <c r="C205" s="100" t="s">
        <v>618</v>
      </c>
      <c r="D205" s="101" t="s">
        <v>1113</v>
      </c>
      <c r="E205" s="78" t="s">
        <v>22</v>
      </c>
      <c r="F205" s="78" t="s">
        <v>447</v>
      </c>
      <c r="G205" s="78" t="s">
        <v>448</v>
      </c>
      <c r="H205" s="78" t="s">
        <v>444</v>
      </c>
      <c r="I205" s="78" t="s">
        <v>855</v>
      </c>
      <c r="J205" s="78" t="s">
        <v>435</v>
      </c>
      <c r="K205" s="75"/>
    </row>
    <row r="206" spans="1:11" x14ac:dyDescent="0.2">
      <c r="A206" s="99" t="s">
        <v>1114</v>
      </c>
      <c r="B206" s="100" t="s">
        <v>255</v>
      </c>
      <c r="C206" s="100" t="s">
        <v>618</v>
      </c>
      <c r="D206" s="101" t="s">
        <v>1115</v>
      </c>
      <c r="E206" s="78" t="s">
        <v>22</v>
      </c>
      <c r="F206" s="78" t="s">
        <v>447</v>
      </c>
      <c r="G206" s="78" t="s">
        <v>448</v>
      </c>
      <c r="H206" s="78" t="s">
        <v>444</v>
      </c>
      <c r="I206" s="78" t="s">
        <v>857</v>
      </c>
      <c r="J206" s="78" t="s">
        <v>435</v>
      </c>
      <c r="K206" s="75"/>
    </row>
    <row r="207" spans="1:11" x14ac:dyDescent="0.2">
      <c r="A207" s="99" t="s">
        <v>1116</v>
      </c>
      <c r="B207" s="100" t="s">
        <v>255</v>
      </c>
      <c r="C207" s="100" t="s">
        <v>618</v>
      </c>
      <c r="D207" s="101" t="s">
        <v>1117</v>
      </c>
      <c r="E207" s="78" t="s">
        <v>26</v>
      </c>
      <c r="F207" s="78" t="s">
        <v>447</v>
      </c>
      <c r="G207" s="78" t="s">
        <v>448</v>
      </c>
      <c r="H207" s="78" t="s">
        <v>444</v>
      </c>
      <c r="I207" s="78" t="s">
        <v>858</v>
      </c>
      <c r="J207" s="78" t="s">
        <v>435</v>
      </c>
      <c r="K207" s="75"/>
    </row>
    <row r="208" spans="1:11" x14ac:dyDescent="0.2">
      <c r="A208" s="99" t="s">
        <v>257</v>
      </c>
      <c r="B208" s="100" t="s">
        <v>258</v>
      </c>
      <c r="C208" s="100" t="s">
        <v>619</v>
      </c>
      <c r="D208" s="101" t="s">
        <v>619</v>
      </c>
      <c r="E208" s="78" t="s">
        <v>256</v>
      </c>
      <c r="F208" s="78" t="s">
        <v>461</v>
      </c>
      <c r="G208" s="78" t="s">
        <v>448</v>
      </c>
      <c r="H208" s="78" t="s">
        <v>444</v>
      </c>
      <c r="I208" s="78" t="s">
        <v>859</v>
      </c>
      <c r="J208" s="78" t="s">
        <v>435</v>
      </c>
      <c r="K208" s="75"/>
    </row>
    <row r="209" spans="1:11" x14ac:dyDescent="0.2">
      <c r="A209" s="99" t="s">
        <v>260</v>
      </c>
      <c r="B209" s="100" t="s">
        <v>258</v>
      </c>
      <c r="C209" s="100" t="s">
        <v>619</v>
      </c>
      <c r="D209" s="101" t="s">
        <v>620</v>
      </c>
      <c r="E209" s="78" t="s">
        <v>256</v>
      </c>
      <c r="F209" s="78" t="s">
        <v>461</v>
      </c>
      <c r="G209" s="78" t="s">
        <v>448</v>
      </c>
      <c r="H209" s="78" t="s">
        <v>444</v>
      </c>
      <c r="I209" s="78" t="s">
        <v>860</v>
      </c>
      <c r="J209" s="78" t="s">
        <v>435</v>
      </c>
      <c r="K209" s="75"/>
    </row>
    <row r="210" spans="1:11" x14ac:dyDescent="0.2">
      <c r="A210" s="99" t="s">
        <v>261</v>
      </c>
      <c r="B210" s="100" t="s">
        <v>258</v>
      </c>
      <c r="C210" s="100" t="s">
        <v>621</v>
      </c>
      <c r="D210" s="101" t="s">
        <v>621</v>
      </c>
      <c r="E210" s="78" t="s">
        <v>256</v>
      </c>
      <c r="F210" s="78" t="s">
        <v>447</v>
      </c>
      <c r="G210" s="78" t="s">
        <v>448</v>
      </c>
      <c r="H210" s="78" t="s">
        <v>444</v>
      </c>
      <c r="I210" s="78" t="s">
        <v>861</v>
      </c>
      <c r="J210" s="78" t="s">
        <v>435</v>
      </c>
      <c r="K210" s="75"/>
    </row>
    <row r="211" spans="1:11" x14ac:dyDescent="0.2">
      <c r="A211" s="99" t="s">
        <v>263</v>
      </c>
      <c r="B211" s="100" t="s">
        <v>258</v>
      </c>
      <c r="C211" s="105" t="s">
        <v>1118</v>
      </c>
      <c r="D211" s="103" t="s">
        <v>1118</v>
      </c>
      <c r="E211" s="78" t="s">
        <v>256</v>
      </c>
      <c r="F211" s="78" t="s">
        <v>447</v>
      </c>
      <c r="G211" s="78" t="s">
        <v>448</v>
      </c>
      <c r="H211" s="78" t="s">
        <v>444</v>
      </c>
      <c r="I211" s="78" t="s">
        <v>862</v>
      </c>
      <c r="J211" s="78" t="s">
        <v>435</v>
      </c>
      <c r="K211" s="75"/>
    </row>
    <row r="212" spans="1:11" x14ac:dyDescent="0.2">
      <c r="A212" s="99" t="s">
        <v>265</v>
      </c>
      <c r="B212" s="100" t="s">
        <v>258</v>
      </c>
      <c r="C212" s="100" t="s">
        <v>856</v>
      </c>
      <c r="D212" s="101" t="s">
        <v>622</v>
      </c>
      <c r="E212" s="78" t="s">
        <v>259</v>
      </c>
      <c r="F212" s="78" t="s">
        <v>447</v>
      </c>
      <c r="G212" s="78" t="s">
        <v>448</v>
      </c>
      <c r="H212" s="78" t="s">
        <v>444</v>
      </c>
      <c r="I212" s="78" t="s">
        <v>863</v>
      </c>
      <c r="J212" s="78" t="s">
        <v>435</v>
      </c>
      <c r="K212" s="75"/>
    </row>
    <row r="213" spans="1:11" x14ac:dyDescent="0.2">
      <c r="A213" s="99" t="s">
        <v>267</v>
      </c>
      <c r="B213" s="100" t="s">
        <v>258</v>
      </c>
      <c r="C213" s="100" t="s">
        <v>623</v>
      </c>
      <c r="D213" s="101" t="s">
        <v>623</v>
      </c>
      <c r="E213" s="78" t="s">
        <v>259</v>
      </c>
      <c r="F213" s="78" t="s">
        <v>447</v>
      </c>
      <c r="G213" s="78" t="s">
        <v>448</v>
      </c>
      <c r="H213" s="78" t="s">
        <v>444</v>
      </c>
      <c r="I213" s="78" t="s">
        <v>863</v>
      </c>
      <c r="J213" s="78" t="s">
        <v>40</v>
      </c>
      <c r="K213" s="75"/>
    </row>
    <row r="214" spans="1:11" x14ac:dyDescent="0.2">
      <c r="A214" s="99" t="s">
        <v>268</v>
      </c>
      <c r="B214" s="100" t="s">
        <v>258</v>
      </c>
      <c r="C214" s="100" t="s">
        <v>625</v>
      </c>
      <c r="D214" s="101" t="s">
        <v>625</v>
      </c>
      <c r="E214" s="78" t="s">
        <v>262</v>
      </c>
      <c r="F214" s="78" t="s">
        <v>447</v>
      </c>
      <c r="G214" s="78" t="s">
        <v>448</v>
      </c>
      <c r="H214" s="78" t="s">
        <v>444</v>
      </c>
      <c r="I214" s="78" t="s">
        <v>864</v>
      </c>
      <c r="J214" s="78" t="s">
        <v>435</v>
      </c>
      <c r="K214" s="75"/>
    </row>
    <row r="215" spans="1:11" x14ac:dyDescent="0.2">
      <c r="A215" s="99" t="s">
        <v>270</v>
      </c>
      <c r="B215" s="100" t="s">
        <v>258</v>
      </c>
      <c r="C215" s="100" t="s">
        <v>626</v>
      </c>
      <c r="D215" s="101" t="s">
        <v>626</v>
      </c>
      <c r="E215" s="78" t="s">
        <v>264</v>
      </c>
      <c r="F215" s="78" t="s">
        <v>447</v>
      </c>
      <c r="G215" s="78" t="s">
        <v>448</v>
      </c>
      <c r="H215" s="78" t="s">
        <v>444</v>
      </c>
      <c r="I215" s="78" t="s">
        <v>865</v>
      </c>
      <c r="J215" s="78" t="s">
        <v>435</v>
      </c>
      <c r="K215" s="75"/>
    </row>
    <row r="216" spans="1:11" x14ac:dyDescent="0.2">
      <c r="A216" s="99" t="s">
        <v>272</v>
      </c>
      <c r="B216" s="100" t="s">
        <v>258</v>
      </c>
      <c r="C216" s="100" t="s">
        <v>1119</v>
      </c>
      <c r="D216" s="101" t="s">
        <v>1119</v>
      </c>
      <c r="E216" s="78" t="s">
        <v>266</v>
      </c>
      <c r="F216" s="78" t="s">
        <v>447</v>
      </c>
      <c r="G216" s="78" t="s">
        <v>448</v>
      </c>
      <c r="H216" s="78" t="s">
        <v>444</v>
      </c>
      <c r="I216" s="78" t="s">
        <v>865</v>
      </c>
      <c r="J216" s="78" t="s">
        <v>40</v>
      </c>
      <c r="K216" s="75"/>
    </row>
    <row r="217" spans="1:11" x14ac:dyDescent="0.2">
      <c r="A217" s="99" t="s">
        <v>274</v>
      </c>
      <c r="B217" s="100" t="s">
        <v>258</v>
      </c>
      <c r="C217" s="100" t="s">
        <v>627</v>
      </c>
      <c r="D217" s="101" t="s">
        <v>627</v>
      </c>
      <c r="E217" s="78" t="s">
        <v>624</v>
      </c>
      <c r="F217" s="78" t="s">
        <v>447</v>
      </c>
      <c r="G217" s="78" t="s">
        <v>448</v>
      </c>
      <c r="H217" s="78" t="s">
        <v>444</v>
      </c>
      <c r="I217" s="78" t="s">
        <v>865</v>
      </c>
      <c r="J217" s="78" t="s">
        <v>40</v>
      </c>
      <c r="K217" s="75"/>
    </row>
    <row r="218" spans="1:11" x14ac:dyDescent="0.2">
      <c r="A218" s="99" t="s">
        <v>276</v>
      </c>
      <c r="B218" s="100" t="s">
        <v>258</v>
      </c>
      <c r="C218" s="100" t="s">
        <v>1120</v>
      </c>
      <c r="D218" s="101" t="s">
        <v>1120</v>
      </c>
      <c r="E218" s="78" t="s">
        <v>269</v>
      </c>
      <c r="F218" s="78" t="s">
        <v>447</v>
      </c>
      <c r="G218" s="78" t="s">
        <v>448</v>
      </c>
      <c r="H218" s="78" t="s">
        <v>444</v>
      </c>
      <c r="I218" s="78" t="s">
        <v>865</v>
      </c>
      <c r="J218" s="78" t="s">
        <v>40</v>
      </c>
      <c r="K218" s="75"/>
    </row>
    <row r="219" spans="1:11" x14ac:dyDescent="0.2">
      <c r="A219" s="99" t="s">
        <v>278</v>
      </c>
      <c r="B219" s="100" t="s">
        <v>258</v>
      </c>
      <c r="C219" s="100" t="s">
        <v>1120</v>
      </c>
      <c r="D219" s="101" t="s">
        <v>628</v>
      </c>
      <c r="E219" s="78" t="s">
        <v>271</v>
      </c>
      <c r="F219" s="78" t="s">
        <v>447</v>
      </c>
      <c r="G219" s="78" t="s">
        <v>448</v>
      </c>
      <c r="H219" s="78" t="s">
        <v>451</v>
      </c>
      <c r="I219" s="78" t="s">
        <v>866</v>
      </c>
      <c r="J219" s="78" t="s">
        <v>435</v>
      </c>
      <c r="K219" s="75"/>
    </row>
    <row r="220" spans="1:11" x14ac:dyDescent="0.2">
      <c r="A220" s="99" t="s">
        <v>279</v>
      </c>
      <c r="B220" s="100" t="s">
        <v>258</v>
      </c>
      <c r="C220" s="100" t="s">
        <v>629</v>
      </c>
      <c r="D220" s="101" t="s">
        <v>629</v>
      </c>
      <c r="E220" s="78" t="s">
        <v>273</v>
      </c>
      <c r="F220" s="78" t="s">
        <v>447</v>
      </c>
      <c r="G220" s="78" t="s">
        <v>448</v>
      </c>
      <c r="H220" s="78" t="s">
        <v>451</v>
      </c>
      <c r="I220" s="78" t="s">
        <v>867</v>
      </c>
      <c r="J220" s="78" t="s">
        <v>435</v>
      </c>
      <c r="K220" s="75"/>
    </row>
    <row r="221" spans="1:11" x14ac:dyDescent="0.2">
      <c r="A221" s="99" t="s">
        <v>281</v>
      </c>
      <c r="B221" s="100" t="s">
        <v>282</v>
      </c>
      <c r="C221" s="100" t="s">
        <v>630</v>
      </c>
      <c r="D221" s="101" t="s">
        <v>630</v>
      </c>
      <c r="E221" s="78" t="s">
        <v>275</v>
      </c>
      <c r="F221" s="78" t="s">
        <v>447</v>
      </c>
      <c r="G221" s="78" t="s">
        <v>448</v>
      </c>
      <c r="H221" s="78" t="s">
        <v>451</v>
      </c>
      <c r="I221" s="78" t="s">
        <v>868</v>
      </c>
      <c r="J221" s="78" t="s">
        <v>435</v>
      </c>
      <c r="K221" s="75"/>
    </row>
    <row r="222" spans="1:11" x14ac:dyDescent="0.2">
      <c r="A222" s="99" t="s">
        <v>284</v>
      </c>
      <c r="B222" s="100" t="s">
        <v>282</v>
      </c>
      <c r="C222" s="100" t="s">
        <v>630</v>
      </c>
      <c r="D222" s="101" t="s">
        <v>631</v>
      </c>
      <c r="E222" s="78" t="s">
        <v>277</v>
      </c>
      <c r="F222" s="78" t="s">
        <v>447</v>
      </c>
      <c r="G222" s="78" t="s">
        <v>448</v>
      </c>
      <c r="H222" s="78" t="s">
        <v>451</v>
      </c>
      <c r="I222" s="78" t="s">
        <v>869</v>
      </c>
      <c r="J222" s="78" t="s">
        <v>435</v>
      </c>
      <c r="K222" s="75"/>
    </row>
    <row r="223" spans="1:11" x14ac:dyDescent="0.2">
      <c r="A223" s="99" t="s">
        <v>285</v>
      </c>
      <c r="B223" s="100" t="s">
        <v>282</v>
      </c>
      <c r="C223" s="100" t="s">
        <v>630</v>
      </c>
      <c r="D223" s="101" t="s">
        <v>632</v>
      </c>
      <c r="E223" s="78" t="s">
        <v>277</v>
      </c>
      <c r="F223" s="78" t="s">
        <v>447</v>
      </c>
      <c r="G223" s="78" t="s">
        <v>448</v>
      </c>
      <c r="H223" s="78" t="s">
        <v>451</v>
      </c>
      <c r="I223" s="78" t="s">
        <v>869</v>
      </c>
      <c r="J223" s="78" t="s">
        <v>40</v>
      </c>
      <c r="K223" s="75"/>
    </row>
    <row r="224" spans="1:11" x14ac:dyDescent="0.2">
      <c r="A224" s="99" t="s">
        <v>286</v>
      </c>
      <c r="B224" s="100" t="s">
        <v>282</v>
      </c>
      <c r="C224" s="100" t="s">
        <v>630</v>
      </c>
      <c r="D224" s="101" t="s">
        <v>633</v>
      </c>
      <c r="E224" s="78" t="s">
        <v>280</v>
      </c>
      <c r="F224" s="78" t="s">
        <v>461</v>
      </c>
      <c r="G224" s="78" t="s">
        <v>448</v>
      </c>
      <c r="H224" s="78" t="s">
        <v>451</v>
      </c>
      <c r="I224" s="78" t="s">
        <v>870</v>
      </c>
      <c r="J224" s="78" t="s">
        <v>435</v>
      </c>
      <c r="K224" s="75"/>
    </row>
    <row r="225" spans="1:11" x14ac:dyDescent="0.2">
      <c r="A225" s="99" t="s">
        <v>287</v>
      </c>
      <c r="B225" s="100" t="s">
        <v>282</v>
      </c>
      <c r="C225" s="100" t="s">
        <v>634</v>
      </c>
      <c r="D225" s="101" t="s">
        <v>634</v>
      </c>
      <c r="E225" s="78" t="s">
        <v>283</v>
      </c>
      <c r="F225" s="78" t="s">
        <v>447</v>
      </c>
      <c r="G225" s="78" t="s">
        <v>448</v>
      </c>
      <c r="H225" s="78" t="s">
        <v>451</v>
      </c>
      <c r="I225" s="78" t="s">
        <v>871</v>
      </c>
      <c r="J225" s="78" t="s">
        <v>435</v>
      </c>
      <c r="K225" s="75"/>
    </row>
    <row r="226" spans="1:11" x14ac:dyDescent="0.2">
      <c r="A226" s="99" t="s">
        <v>289</v>
      </c>
      <c r="B226" s="100" t="s">
        <v>282</v>
      </c>
      <c r="C226" s="100" t="s">
        <v>635</v>
      </c>
      <c r="D226" s="101" t="s">
        <v>635</v>
      </c>
      <c r="E226" s="78" t="s">
        <v>283</v>
      </c>
      <c r="F226" s="78" t="s">
        <v>447</v>
      </c>
      <c r="G226" s="78" t="s">
        <v>448</v>
      </c>
      <c r="H226" s="78" t="s">
        <v>451</v>
      </c>
      <c r="I226" s="78" t="s">
        <v>872</v>
      </c>
      <c r="J226" s="78" t="s">
        <v>435</v>
      </c>
      <c r="K226" s="75"/>
    </row>
    <row r="227" spans="1:11" x14ac:dyDescent="0.2">
      <c r="A227" s="99" t="s">
        <v>291</v>
      </c>
      <c r="B227" s="100" t="s">
        <v>282</v>
      </c>
      <c r="C227" s="100" t="s">
        <v>636</v>
      </c>
      <c r="D227" s="101" t="s">
        <v>636</v>
      </c>
      <c r="E227" s="78" t="s">
        <v>283</v>
      </c>
      <c r="F227" s="78" t="s">
        <v>447</v>
      </c>
      <c r="G227" s="78" t="s">
        <v>448</v>
      </c>
      <c r="H227" s="78" t="s">
        <v>451</v>
      </c>
      <c r="I227" s="78" t="s">
        <v>873</v>
      </c>
      <c r="J227" s="78" t="s">
        <v>435</v>
      </c>
      <c r="K227" s="75"/>
    </row>
    <row r="228" spans="1:11" x14ac:dyDescent="0.2">
      <c r="A228" s="99" t="s">
        <v>293</v>
      </c>
      <c r="B228" s="100" t="s">
        <v>282</v>
      </c>
      <c r="C228" s="100" t="s">
        <v>637</v>
      </c>
      <c r="D228" s="101" t="s">
        <v>637</v>
      </c>
      <c r="E228" s="78" t="s">
        <v>283</v>
      </c>
      <c r="F228" s="78" t="s">
        <v>447</v>
      </c>
      <c r="G228" s="78" t="s">
        <v>448</v>
      </c>
      <c r="H228" s="78" t="s">
        <v>451</v>
      </c>
      <c r="I228" s="78" t="s">
        <v>874</v>
      </c>
      <c r="J228" s="78" t="s">
        <v>435</v>
      </c>
      <c r="K228" s="75"/>
    </row>
    <row r="229" spans="1:11" x14ac:dyDescent="0.2">
      <c r="A229" s="99" t="s">
        <v>295</v>
      </c>
      <c r="B229" s="100" t="s">
        <v>282</v>
      </c>
      <c r="C229" s="100" t="s">
        <v>637</v>
      </c>
      <c r="D229" s="101" t="s">
        <v>638</v>
      </c>
      <c r="E229" s="78" t="s">
        <v>288</v>
      </c>
      <c r="F229" s="78" t="s">
        <v>447</v>
      </c>
      <c r="G229" s="78" t="s">
        <v>448</v>
      </c>
      <c r="H229" s="78" t="s">
        <v>451</v>
      </c>
      <c r="I229" s="78" t="s">
        <v>875</v>
      </c>
      <c r="J229" s="78" t="s">
        <v>435</v>
      </c>
      <c r="K229" s="75"/>
    </row>
    <row r="230" spans="1:11" x14ac:dyDescent="0.2">
      <c r="A230" s="99" t="s">
        <v>296</v>
      </c>
      <c r="B230" s="100" t="s">
        <v>282</v>
      </c>
      <c r="C230" s="100" t="s">
        <v>639</v>
      </c>
      <c r="D230" s="101" t="s">
        <v>639</v>
      </c>
      <c r="E230" s="78" t="s">
        <v>290</v>
      </c>
      <c r="F230" s="78" t="s">
        <v>447</v>
      </c>
      <c r="G230" s="78" t="s">
        <v>448</v>
      </c>
      <c r="H230" s="78" t="s">
        <v>451</v>
      </c>
      <c r="I230" s="78" t="s">
        <v>876</v>
      </c>
      <c r="J230" s="78" t="s">
        <v>435</v>
      </c>
      <c r="K230" s="75"/>
    </row>
    <row r="231" spans="1:11" x14ac:dyDescent="0.2">
      <c r="A231" s="99" t="s">
        <v>298</v>
      </c>
      <c r="B231" s="100" t="s">
        <v>282</v>
      </c>
      <c r="C231" s="100" t="s">
        <v>640</v>
      </c>
      <c r="D231" s="101" t="s">
        <v>640</v>
      </c>
      <c r="E231" s="78" t="s">
        <v>292</v>
      </c>
      <c r="F231" s="78" t="s">
        <v>447</v>
      </c>
      <c r="G231" s="78" t="s">
        <v>448</v>
      </c>
      <c r="H231" s="78" t="s">
        <v>451</v>
      </c>
      <c r="I231" s="78" t="s">
        <v>877</v>
      </c>
      <c r="J231" s="78" t="s">
        <v>435</v>
      </c>
      <c r="K231" s="75"/>
    </row>
    <row r="232" spans="1:11" x14ac:dyDescent="0.2">
      <c r="A232" s="99" t="s">
        <v>299</v>
      </c>
      <c r="B232" s="100" t="s">
        <v>282</v>
      </c>
      <c r="C232" s="100" t="s">
        <v>642</v>
      </c>
      <c r="D232" s="101" t="s">
        <v>642</v>
      </c>
      <c r="E232" s="78" t="s">
        <v>294</v>
      </c>
      <c r="F232" s="78" t="s">
        <v>447</v>
      </c>
      <c r="G232" s="78" t="s">
        <v>448</v>
      </c>
      <c r="H232" s="78" t="s">
        <v>451</v>
      </c>
      <c r="I232" s="78" t="s">
        <v>878</v>
      </c>
      <c r="J232" s="78" t="s">
        <v>435</v>
      </c>
      <c r="K232" s="75"/>
    </row>
    <row r="233" spans="1:11" x14ac:dyDescent="0.2">
      <c r="A233" s="99" t="s">
        <v>300</v>
      </c>
      <c r="B233" s="100" t="s">
        <v>282</v>
      </c>
      <c r="C233" s="100" t="s">
        <v>643</v>
      </c>
      <c r="D233" s="101" t="s">
        <v>643</v>
      </c>
      <c r="E233" s="78" t="s">
        <v>294</v>
      </c>
      <c r="F233" s="78" t="s">
        <v>447</v>
      </c>
      <c r="G233" s="78" t="s">
        <v>448</v>
      </c>
      <c r="H233" s="78" t="s">
        <v>451</v>
      </c>
      <c r="I233" s="78" t="s">
        <v>879</v>
      </c>
      <c r="J233" s="78" t="s">
        <v>435</v>
      </c>
      <c r="K233" s="75"/>
    </row>
    <row r="234" spans="1:11" x14ac:dyDescent="0.2">
      <c r="A234" s="99" t="s">
        <v>301</v>
      </c>
      <c r="B234" s="100" t="s">
        <v>282</v>
      </c>
      <c r="C234" s="100" t="s">
        <v>644</v>
      </c>
      <c r="D234" s="101" t="s">
        <v>644</v>
      </c>
      <c r="E234" s="78" t="s">
        <v>297</v>
      </c>
      <c r="F234" s="78" t="s">
        <v>447</v>
      </c>
      <c r="G234" s="78" t="s">
        <v>448</v>
      </c>
      <c r="H234" s="78" t="s">
        <v>451</v>
      </c>
      <c r="I234" s="78" t="s">
        <v>880</v>
      </c>
      <c r="J234" s="78" t="s">
        <v>435</v>
      </c>
      <c r="K234" s="75"/>
    </row>
    <row r="235" spans="1:11" x14ac:dyDescent="0.2">
      <c r="A235" s="99" t="s">
        <v>302</v>
      </c>
      <c r="B235" s="100" t="s">
        <v>282</v>
      </c>
      <c r="C235" s="100" t="s">
        <v>645</v>
      </c>
      <c r="D235" s="101" t="s">
        <v>645</v>
      </c>
      <c r="E235" s="78" t="s">
        <v>641</v>
      </c>
      <c r="F235" s="78" t="s">
        <v>447</v>
      </c>
      <c r="G235" s="78" t="s">
        <v>448</v>
      </c>
      <c r="H235" s="78" t="s">
        <v>451</v>
      </c>
      <c r="I235" s="78" t="s">
        <v>881</v>
      </c>
      <c r="J235" s="78" t="s">
        <v>435</v>
      </c>
      <c r="K235" s="75"/>
    </row>
    <row r="236" spans="1:11" x14ac:dyDescent="0.2">
      <c r="A236" s="99" t="s">
        <v>303</v>
      </c>
      <c r="B236" s="100" t="s">
        <v>282</v>
      </c>
      <c r="C236" s="100" t="s">
        <v>1121</v>
      </c>
      <c r="D236" s="101" t="s">
        <v>1121</v>
      </c>
      <c r="E236" s="78" t="s">
        <v>641</v>
      </c>
      <c r="F236" s="78" t="s">
        <v>447</v>
      </c>
      <c r="G236" s="78" t="s">
        <v>448</v>
      </c>
      <c r="H236" s="78" t="s">
        <v>451</v>
      </c>
      <c r="I236" s="78" t="s">
        <v>882</v>
      </c>
      <c r="J236" s="78" t="s">
        <v>435</v>
      </c>
      <c r="K236" s="75"/>
    </row>
    <row r="237" spans="1:11" x14ac:dyDescent="0.2">
      <c r="A237" s="99" t="s">
        <v>304</v>
      </c>
      <c r="B237" s="100" t="s">
        <v>282</v>
      </c>
      <c r="C237" s="100" t="s">
        <v>646</v>
      </c>
      <c r="D237" s="101" t="s">
        <v>646</v>
      </c>
      <c r="E237" s="78" t="s">
        <v>641</v>
      </c>
      <c r="F237" s="78" t="s">
        <v>447</v>
      </c>
      <c r="G237" s="78" t="s">
        <v>448</v>
      </c>
      <c r="H237" s="78" t="s">
        <v>451</v>
      </c>
      <c r="I237" s="78" t="s">
        <v>883</v>
      </c>
      <c r="J237" s="78" t="s">
        <v>435</v>
      </c>
      <c r="K237" s="75"/>
    </row>
    <row r="238" spans="1:11" x14ac:dyDescent="0.2">
      <c r="A238" s="99" t="s">
        <v>305</v>
      </c>
      <c r="B238" s="100" t="s">
        <v>282</v>
      </c>
      <c r="C238" s="100" t="s">
        <v>647</v>
      </c>
      <c r="D238" s="101" t="s">
        <v>647</v>
      </c>
      <c r="E238" s="78" t="s">
        <v>641</v>
      </c>
      <c r="F238" s="78" t="s">
        <v>447</v>
      </c>
      <c r="G238" s="78" t="s">
        <v>448</v>
      </c>
      <c r="H238" s="78" t="s">
        <v>451</v>
      </c>
      <c r="I238" s="78" t="s">
        <v>884</v>
      </c>
      <c r="J238" s="78" t="s">
        <v>435</v>
      </c>
      <c r="K238" s="75"/>
    </row>
    <row r="239" spans="1:11" x14ac:dyDescent="0.2">
      <c r="A239" s="99" t="s">
        <v>306</v>
      </c>
      <c r="B239" s="100" t="s">
        <v>282</v>
      </c>
      <c r="C239" s="100" t="s">
        <v>648</v>
      </c>
      <c r="D239" s="101" t="s">
        <v>648</v>
      </c>
      <c r="E239" s="78" t="s">
        <v>641</v>
      </c>
      <c r="F239" s="78" t="s">
        <v>447</v>
      </c>
      <c r="G239" s="78" t="s">
        <v>448</v>
      </c>
      <c r="H239" s="78" t="s">
        <v>451</v>
      </c>
      <c r="I239" s="78" t="s">
        <v>885</v>
      </c>
      <c r="J239" s="78" t="s">
        <v>435</v>
      </c>
      <c r="K239" s="75"/>
    </row>
    <row r="240" spans="1:11" x14ac:dyDescent="0.2">
      <c r="A240" s="99" t="s">
        <v>307</v>
      </c>
      <c r="B240" s="100" t="s">
        <v>282</v>
      </c>
      <c r="C240" s="100" t="s">
        <v>649</v>
      </c>
      <c r="D240" s="101" t="s">
        <v>649</v>
      </c>
      <c r="E240" s="78" t="s">
        <v>641</v>
      </c>
      <c r="F240" s="78" t="s">
        <v>447</v>
      </c>
      <c r="G240" s="78" t="s">
        <v>448</v>
      </c>
      <c r="H240" s="78" t="s">
        <v>451</v>
      </c>
      <c r="I240" s="78" t="s">
        <v>886</v>
      </c>
      <c r="J240" s="78" t="s">
        <v>435</v>
      </c>
      <c r="K240" s="75"/>
    </row>
    <row r="241" spans="1:11" x14ac:dyDescent="0.2">
      <c r="A241" s="99" t="s">
        <v>308</v>
      </c>
      <c r="B241" s="100" t="s">
        <v>282</v>
      </c>
      <c r="C241" s="100" t="s">
        <v>650</v>
      </c>
      <c r="D241" s="101" t="s">
        <v>650</v>
      </c>
      <c r="E241" s="78" t="s">
        <v>641</v>
      </c>
      <c r="F241" s="78" t="s">
        <v>447</v>
      </c>
      <c r="G241" s="78" t="s">
        <v>448</v>
      </c>
      <c r="H241" s="78" t="s">
        <v>451</v>
      </c>
      <c r="I241" s="78" t="s">
        <v>887</v>
      </c>
      <c r="J241" s="78" t="s">
        <v>435</v>
      </c>
      <c r="K241" s="75"/>
    </row>
    <row r="242" spans="1:11" x14ac:dyDescent="0.2">
      <c r="A242" s="99" t="s">
        <v>309</v>
      </c>
      <c r="B242" s="100" t="s">
        <v>282</v>
      </c>
      <c r="C242" s="100" t="s">
        <v>651</v>
      </c>
      <c r="D242" s="101" t="s">
        <v>651</v>
      </c>
      <c r="E242" s="78" t="s">
        <v>641</v>
      </c>
      <c r="F242" s="78" t="s">
        <v>447</v>
      </c>
      <c r="G242" s="78" t="s">
        <v>448</v>
      </c>
      <c r="H242" s="78" t="s">
        <v>451</v>
      </c>
      <c r="I242" s="78" t="s">
        <v>888</v>
      </c>
      <c r="J242" s="78" t="s">
        <v>435</v>
      </c>
      <c r="K242" s="75"/>
    </row>
    <row r="243" spans="1:11" x14ac:dyDescent="0.2">
      <c r="A243" s="99" t="s">
        <v>310</v>
      </c>
      <c r="B243" s="100" t="s">
        <v>282</v>
      </c>
      <c r="C243" s="100" t="s">
        <v>652</v>
      </c>
      <c r="D243" s="101" t="s">
        <v>652</v>
      </c>
      <c r="E243" s="78" t="s">
        <v>641</v>
      </c>
      <c r="F243" s="78" t="s">
        <v>447</v>
      </c>
      <c r="G243" s="78" t="s">
        <v>448</v>
      </c>
      <c r="H243" s="78" t="s">
        <v>451</v>
      </c>
      <c r="I243" s="78" t="s">
        <v>889</v>
      </c>
      <c r="J243" s="78" t="s">
        <v>435</v>
      </c>
      <c r="K243" s="75"/>
    </row>
    <row r="244" spans="1:11" x14ac:dyDescent="0.2">
      <c r="A244" s="99" t="s">
        <v>311</v>
      </c>
      <c r="B244" s="100" t="s">
        <v>282</v>
      </c>
      <c r="C244" s="100" t="s">
        <v>1122</v>
      </c>
      <c r="D244" s="101" t="s">
        <v>1122</v>
      </c>
      <c r="E244" s="78" t="s">
        <v>641</v>
      </c>
      <c r="F244" s="78" t="s">
        <v>447</v>
      </c>
      <c r="G244" s="78" t="s">
        <v>448</v>
      </c>
      <c r="H244" s="78" t="s">
        <v>451</v>
      </c>
      <c r="I244" s="78" t="s">
        <v>890</v>
      </c>
      <c r="J244" s="78" t="s">
        <v>435</v>
      </c>
      <c r="K244" s="75"/>
    </row>
    <row r="245" spans="1:11" x14ac:dyDescent="0.2">
      <c r="A245" s="99" t="s">
        <v>312</v>
      </c>
      <c r="B245" s="100" t="s">
        <v>282</v>
      </c>
      <c r="C245" s="100" t="s">
        <v>653</v>
      </c>
      <c r="D245" s="101" t="s">
        <v>653</v>
      </c>
      <c r="E245" s="78" t="s">
        <v>641</v>
      </c>
      <c r="F245" s="78" t="s">
        <v>447</v>
      </c>
      <c r="G245" s="78" t="s">
        <v>448</v>
      </c>
      <c r="H245" s="78" t="s">
        <v>451</v>
      </c>
      <c r="I245" s="78" t="s">
        <v>891</v>
      </c>
      <c r="J245" s="78" t="s">
        <v>435</v>
      </c>
      <c r="K245" s="75"/>
    </row>
    <row r="246" spans="1:11" s="71" customFormat="1" x14ac:dyDescent="0.2">
      <c r="A246" s="99" t="s">
        <v>313</v>
      </c>
      <c r="B246" s="100" t="s">
        <v>282</v>
      </c>
      <c r="C246" s="100" t="s">
        <v>654</v>
      </c>
      <c r="D246" s="101" t="s">
        <v>654</v>
      </c>
      <c r="E246" s="78" t="s">
        <v>641</v>
      </c>
      <c r="F246" s="78" t="s">
        <v>447</v>
      </c>
      <c r="G246" s="78" t="s">
        <v>448</v>
      </c>
      <c r="H246" s="78" t="s">
        <v>451</v>
      </c>
      <c r="I246" s="78" t="s">
        <v>892</v>
      </c>
      <c r="J246" s="78" t="s">
        <v>435</v>
      </c>
      <c r="K246" s="75"/>
    </row>
    <row r="247" spans="1:11" x14ac:dyDescent="0.2">
      <c r="A247" s="99" t="s">
        <v>314</v>
      </c>
      <c r="B247" s="100" t="s">
        <v>282</v>
      </c>
      <c r="C247" s="100" t="s">
        <v>655</v>
      </c>
      <c r="D247" s="101" t="s">
        <v>655</v>
      </c>
      <c r="E247" s="78" t="s">
        <v>641</v>
      </c>
      <c r="F247" s="78" t="s">
        <v>447</v>
      </c>
      <c r="G247" s="78" t="s">
        <v>448</v>
      </c>
      <c r="H247" s="78" t="s">
        <v>451</v>
      </c>
      <c r="I247" s="78" t="s">
        <v>893</v>
      </c>
      <c r="J247" s="78" t="s">
        <v>435</v>
      </c>
      <c r="K247" s="75"/>
    </row>
    <row r="248" spans="1:11" x14ac:dyDescent="0.2">
      <c r="A248" s="99" t="s">
        <v>315</v>
      </c>
      <c r="B248" s="100" t="s">
        <v>282</v>
      </c>
      <c r="C248" s="100" t="s">
        <v>656</v>
      </c>
      <c r="D248" s="101" t="s">
        <v>656</v>
      </c>
      <c r="E248" s="78" t="s">
        <v>641</v>
      </c>
      <c r="F248" s="78" t="s">
        <v>447</v>
      </c>
      <c r="G248" s="78" t="s">
        <v>448</v>
      </c>
      <c r="H248" s="78" t="s">
        <v>451</v>
      </c>
      <c r="I248" s="78" t="s">
        <v>894</v>
      </c>
      <c r="J248" s="78" t="s">
        <v>435</v>
      </c>
      <c r="K248" s="75"/>
    </row>
    <row r="249" spans="1:11" x14ac:dyDescent="0.2">
      <c r="A249" s="99" t="s">
        <v>316</v>
      </c>
      <c r="B249" s="100" t="s">
        <v>282</v>
      </c>
      <c r="C249" s="100" t="s">
        <v>657</v>
      </c>
      <c r="D249" s="101" t="s">
        <v>657</v>
      </c>
      <c r="E249" s="78" t="s">
        <v>641</v>
      </c>
      <c r="F249" s="78" t="s">
        <v>447</v>
      </c>
      <c r="G249" s="78" t="s">
        <v>448</v>
      </c>
      <c r="H249" s="78" t="s">
        <v>451</v>
      </c>
      <c r="I249" s="78" t="s">
        <v>895</v>
      </c>
      <c r="J249" s="78" t="s">
        <v>435</v>
      </c>
      <c r="K249" s="75"/>
    </row>
    <row r="250" spans="1:11" x14ac:dyDescent="0.2">
      <c r="A250" s="99" t="s">
        <v>317</v>
      </c>
      <c r="B250" s="100" t="s">
        <v>282</v>
      </c>
      <c r="C250" s="100" t="s">
        <v>658</v>
      </c>
      <c r="D250" s="101" t="s">
        <v>658</v>
      </c>
      <c r="E250" s="78" t="s">
        <v>641</v>
      </c>
      <c r="F250" s="78" t="s">
        <v>447</v>
      </c>
      <c r="G250" s="78" t="s">
        <v>448</v>
      </c>
      <c r="H250" s="78" t="s">
        <v>451</v>
      </c>
      <c r="I250" s="78" t="s">
        <v>896</v>
      </c>
      <c r="J250" s="78" t="s">
        <v>435</v>
      </c>
      <c r="K250" s="75"/>
    </row>
    <row r="251" spans="1:11" x14ac:dyDescent="0.2">
      <c r="A251" s="99" t="s">
        <v>318</v>
      </c>
      <c r="B251" s="100" t="s">
        <v>282</v>
      </c>
      <c r="C251" s="100" t="s">
        <v>659</v>
      </c>
      <c r="D251" s="101" t="s">
        <v>659</v>
      </c>
      <c r="E251" s="78" t="s">
        <v>641</v>
      </c>
      <c r="F251" s="78" t="s">
        <v>447</v>
      </c>
      <c r="G251" s="78" t="s">
        <v>448</v>
      </c>
      <c r="H251" s="78" t="s">
        <v>451</v>
      </c>
      <c r="I251" s="78" t="s">
        <v>897</v>
      </c>
      <c r="J251" s="78" t="s">
        <v>435</v>
      </c>
      <c r="K251" s="75"/>
    </row>
    <row r="252" spans="1:11" x14ac:dyDescent="0.2">
      <c r="A252" s="99" t="s">
        <v>319</v>
      </c>
      <c r="B252" s="100" t="s">
        <v>282</v>
      </c>
      <c r="C252" s="100" t="s">
        <v>660</v>
      </c>
      <c r="D252" s="101" t="s">
        <v>660</v>
      </c>
      <c r="E252" s="78" t="s">
        <v>641</v>
      </c>
      <c r="F252" s="78" t="s">
        <v>447</v>
      </c>
      <c r="G252" s="78" t="s">
        <v>448</v>
      </c>
      <c r="H252" s="78" t="s">
        <v>451</v>
      </c>
      <c r="I252" s="78" t="s">
        <v>898</v>
      </c>
      <c r="J252" s="78" t="s">
        <v>435</v>
      </c>
      <c r="K252" s="75"/>
    </row>
    <row r="253" spans="1:11" x14ac:dyDescent="0.2">
      <c r="A253" s="99" t="s">
        <v>320</v>
      </c>
      <c r="B253" s="100" t="s">
        <v>282</v>
      </c>
      <c r="C253" s="100" t="s">
        <v>661</v>
      </c>
      <c r="D253" s="101" t="s">
        <v>661</v>
      </c>
      <c r="E253" s="78" t="s">
        <v>641</v>
      </c>
      <c r="F253" s="78" t="s">
        <v>447</v>
      </c>
      <c r="G253" s="78" t="s">
        <v>448</v>
      </c>
      <c r="H253" s="78" t="s">
        <v>451</v>
      </c>
      <c r="I253" s="78" t="s">
        <v>899</v>
      </c>
      <c r="J253" s="78" t="s">
        <v>435</v>
      </c>
      <c r="K253" s="75"/>
    </row>
    <row r="254" spans="1:11" x14ac:dyDescent="0.2">
      <c r="A254" s="99" t="s">
        <v>321</v>
      </c>
      <c r="B254" s="100" t="s">
        <v>282</v>
      </c>
      <c r="C254" s="100" t="s">
        <v>662</v>
      </c>
      <c r="D254" s="101" t="s">
        <v>662</v>
      </c>
      <c r="E254" s="78" t="s">
        <v>641</v>
      </c>
      <c r="F254" s="78" t="s">
        <v>475</v>
      </c>
      <c r="G254" s="78" t="s">
        <v>448</v>
      </c>
      <c r="H254" s="78" t="s">
        <v>451</v>
      </c>
      <c r="I254" s="78" t="s">
        <v>900</v>
      </c>
      <c r="J254" s="78" t="s">
        <v>435</v>
      </c>
      <c r="K254" s="75"/>
    </row>
    <row r="255" spans="1:11" x14ac:dyDescent="0.2">
      <c r="A255" s="99" t="s">
        <v>322</v>
      </c>
      <c r="B255" s="100" t="s">
        <v>282</v>
      </c>
      <c r="C255" s="100" t="s">
        <v>663</v>
      </c>
      <c r="D255" s="101" t="s">
        <v>663</v>
      </c>
      <c r="E255" s="78" t="s">
        <v>641</v>
      </c>
      <c r="F255" s="78" t="s">
        <v>475</v>
      </c>
      <c r="G255" s="78" t="s">
        <v>448</v>
      </c>
      <c r="H255" s="78" t="s">
        <v>451</v>
      </c>
      <c r="I255" s="78" t="s">
        <v>901</v>
      </c>
      <c r="J255" s="78" t="s">
        <v>435</v>
      </c>
      <c r="K255" s="75"/>
    </row>
    <row r="256" spans="1:11" x14ac:dyDescent="0.2">
      <c r="A256" s="99" t="s">
        <v>323</v>
      </c>
      <c r="B256" s="100" t="s">
        <v>282</v>
      </c>
      <c r="C256" s="100" t="s">
        <v>664</v>
      </c>
      <c r="D256" s="101" t="s">
        <v>664</v>
      </c>
      <c r="E256" s="78" t="s">
        <v>641</v>
      </c>
      <c r="F256" s="78" t="s">
        <v>475</v>
      </c>
      <c r="G256" s="78" t="s">
        <v>448</v>
      </c>
      <c r="H256" s="78" t="s">
        <v>451</v>
      </c>
      <c r="I256" s="78" t="s">
        <v>902</v>
      </c>
      <c r="J256" s="78" t="s">
        <v>435</v>
      </c>
      <c r="K256" s="75"/>
    </row>
    <row r="257" spans="1:11" x14ac:dyDescent="0.2">
      <c r="A257" s="99" t="s">
        <v>324</v>
      </c>
      <c r="B257" s="100" t="s">
        <v>282</v>
      </c>
      <c r="C257" s="100" t="s">
        <v>665</v>
      </c>
      <c r="D257" s="101" t="s">
        <v>665</v>
      </c>
      <c r="E257" s="78" t="s">
        <v>641</v>
      </c>
      <c r="F257" s="78" t="s">
        <v>447</v>
      </c>
      <c r="G257" s="78" t="s">
        <v>448</v>
      </c>
      <c r="H257" s="78" t="s">
        <v>451</v>
      </c>
      <c r="I257" s="78" t="s">
        <v>903</v>
      </c>
      <c r="J257" s="78" t="s">
        <v>435</v>
      </c>
      <c r="K257" s="75"/>
    </row>
    <row r="258" spans="1:11" x14ac:dyDescent="0.2">
      <c r="A258" s="99" t="s">
        <v>325</v>
      </c>
      <c r="B258" s="100" t="s">
        <v>282</v>
      </c>
      <c r="C258" s="100" t="s">
        <v>666</v>
      </c>
      <c r="D258" s="101" t="s">
        <v>666</v>
      </c>
      <c r="E258" s="78" t="s">
        <v>641</v>
      </c>
      <c r="F258" s="78" t="s">
        <v>447</v>
      </c>
      <c r="G258" s="78" t="s">
        <v>448</v>
      </c>
      <c r="H258" s="78" t="s">
        <v>444</v>
      </c>
      <c r="I258" s="78" t="s">
        <v>905</v>
      </c>
      <c r="J258" s="78" t="s">
        <v>435</v>
      </c>
      <c r="K258" s="75"/>
    </row>
    <row r="259" spans="1:11" x14ac:dyDescent="0.2">
      <c r="A259" s="99" t="s">
        <v>326</v>
      </c>
      <c r="B259" s="100" t="s">
        <v>282</v>
      </c>
      <c r="C259" s="100" t="s">
        <v>667</v>
      </c>
      <c r="D259" s="101" t="s">
        <v>667</v>
      </c>
      <c r="E259" s="78" t="s">
        <v>641</v>
      </c>
      <c r="F259" s="78" t="s">
        <v>447</v>
      </c>
      <c r="G259" s="78" t="s">
        <v>448</v>
      </c>
      <c r="H259" s="78" t="s">
        <v>444</v>
      </c>
      <c r="I259" s="78" t="s">
        <v>905</v>
      </c>
      <c r="J259" s="78" t="s">
        <v>40</v>
      </c>
      <c r="K259" s="75"/>
    </row>
    <row r="260" spans="1:11" x14ac:dyDescent="0.2">
      <c r="A260" s="99" t="s">
        <v>327</v>
      </c>
      <c r="B260" s="100" t="s">
        <v>282</v>
      </c>
      <c r="C260" s="100" t="s">
        <v>668</v>
      </c>
      <c r="D260" s="101" t="s">
        <v>668</v>
      </c>
      <c r="E260" s="78" t="s">
        <v>641</v>
      </c>
      <c r="F260" s="78" t="s">
        <v>475</v>
      </c>
      <c r="G260" s="78" t="s">
        <v>448</v>
      </c>
      <c r="H260" s="78" t="s">
        <v>444</v>
      </c>
      <c r="I260" s="78" t="s">
        <v>906</v>
      </c>
      <c r="J260" s="78" t="s">
        <v>435</v>
      </c>
      <c r="K260" s="75"/>
    </row>
    <row r="261" spans="1:11" x14ac:dyDescent="0.2">
      <c r="A261" s="99" t="s">
        <v>328</v>
      </c>
      <c r="B261" s="100" t="s">
        <v>282</v>
      </c>
      <c r="C261" s="100" t="s">
        <v>669</v>
      </c>
      <c r="D261" s="101" t="s">
        <v>669</v>
      </c>
      <c r="E261" s="78" t="s">
        <v>641</v>
      </c>
      <c r="F261" s="78" t="s">
        <v>475</v>
      </c>
      <c r="G261" s="78" t="s">
        <v>448</v>
      </c>
      <c r="H261" s="78" t="s">
        <v>444</v>
      </c>
      <c r="I261" s="78" t="s">
        <v>907</v>
      </c>
      <c r="J261" s="78" t="s">
        <v>435</v>
      </c>
      <c r="K261" s="75"/>
    </row>
    <row r="262" spans="1:11" x14ac:dyDescent="0.2">
      <c r="A262" s="99" t="s">
        <v>329</v>
      </c>
      <c r="B262" s="100" t="s">
        <v>282</v>
      </c>
      <c r="C262" s="100" t="s">
        <v>670</v>
      </c>
      <c r="D262" s="101" t="s">
        <v>670</v>
      </c>
      <c r="E262" s="78" t="s">
        <v>641</v>
      </c>
      <c r="F262" s="78" t="s">
        <v>475</v>
      </c>
      <c r="G262" s="78" t="s">
        <v>448</v>
      </c>
      <c r="H262" s="78" t="s">
        <v>444</v>
      </c>
      <c r="I262" s="78" t="s">
        <v>907</v>
      </c>
      <c r="J262" s="78" t="s">
        <v>435</v>
      </c>
      <c r="K262" s="75"/>
    </row>
    <row r="263" spans="1:11" x14ac:dyDescent="0.2">
      <c r="A263" s="99" t="s">
        <v>330</v>
      </c>
      <c r="B263" s="100" t="s">
        <v>282</v>
      </c>
      <c r="C263" s="100" t="s">
        <v>671</v>
      </c>
      <c r="D263" s="101" t="s">
        <v>671</v>
      </c>
      <c r="E263" s="78" t="s">
        <v>641</v>
      </c>
      <c r="F263" s="78" t="s">
        <v>475</v>
      </c>
      <c r="G263" s="78" t="s">
        <v>448</v>
      </c>
      <c r="H263" s="78" t="s">
        <v>444</v>
      </c>
      <c r="I263" s="78" t="s">
        <v>907</v>
      </c>
      <c r="J263" s="78" t="s">
        <v>435</v>
      </c>
      <c r="K263" s="75"/>
    </row>
    <row r="264" spans="1:11" x14ac:dyDescent="0.2">
      <c r="A264" s="99" t="s">
        <v>331</v>
      </c>
      <c r="B264" s="100" t="s">
        <v>672</v>
      </c>
      <c r="C264" s="100" t="s">
        <v>904</v>
      </c>
      <c r="D264" s="101" t="s">
        <v>904</v>
      </c>
      <c r="E264" s="78" t="s">
        <v>641</v>
      </c>
      <c r="F264" s="78" t="s">
        <v>475</v>
      </c>
      <c r="G264" s="78" t="s">
        <v>448</v>
      </c>
      <c r="H264" s="78" t="s">
        <v>444</v>
      </c>
      <c r="I264" s="78" t="s">
        <v>907</v>
      </c>
      <c r="J264" s="78" t="s">
        <v>435</v>
      </c>
      <c r="K264" s="75"/>
    </row>
    <row r="265" spans="1:11" x14ac:dyDescent="0.2">
      <c r="A265" s="99" t="s">
        <v>333</v>
      </c>
      <c r="B265" s="100" t="s">
        <v>332</v>
      </c>
      <c r="C265" s="100" t="s">
        <v>904</v>
      </c>
      <c r="D265" s="101" t="s">
        <v>673</v>
      </c>
      <c r="E265" s="78" t="s">
        <v>641</v>
      </c>
      <c r="F265" s="78" t="s">
        <v>447</v>
      </c>
      <c r="G265" s="78" t="s">
        <v>448</v>
      </c>
      <c r="H265" s="78" t="s">
        <v>444</v>
      </c>
      <c r="I265" s="78" t="s">
        <v>908</v>
      </c>
      <c r="J265" s="78" t="s">
        <v>435</v>
      </c>
      <c r="K265" s="75"/>
    </row>
    <row r="266" spans="1:11" x14ac:dyDescent="0.2">
      <c r="A266" s="99" t="s">
        <v>334</v>
      </c>
      <c r="B266" s="100" t="s">
        <v>672</v>
      </c>
      <c r="C266" s="100" t="s">
        <v>674</v>
      </c>
      <c r="D266" s="101" t="s">
        <v>674</v>
      </c>
      <c r="E266" s="78" t="s">
        <v>641</v>
      </c>
      <c r="F266" s="78" t="s">
        <v>447</v>
      </c>
      <c r="G266" s="78" t="s">
        <v>448</v>
      </c>
      <c r="H266" s="78" t="s">
        <v>444</v>
      </c>
      <c r="I266" s="78" t="s">
        <v>908</v>
      </c>
      <c r="J266" s="78" t="s">
        <v>435</v>
      </c>
      <c r="K266" s="75"/>
    </row>
    <row r="267" spans="1:11" x14ac:dyDescent="0.2">
      <c r="A267" s="99" t="s">
        <v>336</v>
      </c>
      <c r="B267" s="100" t="s">
        <v>672</v>
      </c>
      <c r="C267" s="100" t="s">
        <v>675</v>
      </c>
      <c r="D267" s="101" t="s">
        <v>675</v>
      </c>
      <c r="E267" s="78" t="s">
        <v>641</v>
      </c>
      <c r="F267" s="78" t="s">
        <v>447</v>
      </c>
      <c r="G267" s="78" t="s">
        <v>448</v>
      </c>
      <c r="H267" s="78" t="s">
        <v>444</v>
      </c>
      <c r="I267" s="78" t="s">
        <v>908</v>
      </c>
      <c r="J267" s="78" t="s">
        <v>40</v>
      </c>
      <c r="K267" s="75"/>
    </row>
    <row r="268" spans="1:11" x14ac:dyDescent="0.2">
      <c r="A268" s="99" t="s">
        <v>337</v>
      </c>
      <c r="B268" s="100" t="s">
        <v>672</v>
      </c>
      <c r="C268" s="100" t="s">
        <v>675</v>
      </c>
      <c r="D268" s="101" t="s">
        <v>677</v>
      </c>
      <c r="E268" s="78" t="s">
        <v>463</v>
      </c>
      <c r="F268" s="78" t="s">
        <v>447</v>
      </c>
      <c r="G268" s="78" t="s">
        <v>448</v>
      </c>
      <c r="H268" s="78" t="s">
        <v>444</v>
      </c>
      <c r="I268" s="78" t="s">
        <v>908</v>
      </c>
      <c r="J268" s="78" t="s">
        <v>40</v>
      </c>
      <c r="K268" s="75"/>
    </row>
    <row r="269" spans="1:11" x14ac:dyDescent="0.2">
      <c r="A269" s="99" t="s">
        <v>338</v>
      </c>
      <c r="B269" s="100" t="s">
        <v>672</v>
      </c>
      <c r="C269" s="100" t="s">
        <v>675</v>
      </c>
      <c r="D269" s="101" t="s">
        <v>678</v>
      </c>
      <c r="E269" s="78" t="s">
        <v>46</v>
      </c>
      <c r="F269" s="78" t="s">
        <v>447</v>
      </c>
      <c r="G269" s="78" t="s">
        <v>448</v>
      </c>
      <c r="H269" s="78" t="s">
        <v>444</v>
      </c>
      <c r="I269" s="78" t="s">
        <v>909</v>
      </c>
      <c r="J269" s="78" t="s">
        <v>435</v>
      </c>
      <c r="K269" s="75"/>
    </row>
    <row r="270" spans="1:11" x14ac:dyDescent="0.2">
      <c r="A270" s="99" t="s">
        <v>339</v>
      </c>
      <c r="B270" s="100" t="s">
        <v>672</v>
      </c>
      <c r="C270" s="100" t="s">
        <v>675</v>
      </c>
      <c r="D270" s="101" t="s">
        <v>679</v>
      </c>
      <c r="E270" s="78" t="s">
        <v>335</v>
      </c>
      <c r="F270" s="78" t="s">
        <v>447</v>
      </c>
      <c r="G270" s="78" t="s">
        <v>448</v>
      </c>
      <c r="H270" s="78" t="s">
        <v>444</v>
      </c>
      <c r="I270" s="78" t="s">
        <v>910</v>
      </c>
      <c r="J270" s="78" t="s">
        <v>435</v>
      </c>
      <c r="K270" s="75"/>
    </row>
    <row r="271" spans="1:11" x14ac:dyDescent="0.2">
      <c r="A271" s="99" t="s">
        <v>340</v>
      </c>
      <c r="B271" s="100" t="s">
        <v>341</v>
      </c>
      <c r="C271" s="100" t="s">
        <v>680</v>
      </c>
      <c r="D271" s="101" t="s">
        <v>680</v>
      </c>
      <c r="E271" s="78" t="s">
        <v>676</v>
      </c>
      <c r="F271" s="78" t="s">
        <v>447</v>
      </c>
      <c r="G271" s="78" t="s">
        <v>448</v>
      </c>
      <c r="H271" s="78" t="s">
        <v>444</v>
      </c>
      <c r="I271" s="78" t="s">
        <v>911</v>
      </c>
      <c r="J271" s="78" t="s">
        <v>435</v>
      </c>
      <c r="K271" s="75"/>
    </row>
    <row r="272" spans="1:11" x14ac:dyDescent="0.2">
      <c r="A272" s="99" t="s">
        <v>342</v>
      </c>
      <c r="B272" s="100" t="s">
        <v>341</v>
      </c>
      <c r="C272" s="100" t="s">
        <v>680</v>
      </c>
      <c r="D272" s="101" t="s">
        <v>1123</v>
      </c>
      <c r="E272" s="78" t="s">
        <v>676</v>
      </c>
      <c r="F272" s="78" t="s">
        <v>447</v>
      </c>
      <c r="G272" s="78" t="s">
        <v>448</v>
      </c>
      <c r="H272" s="78" t="s">
        <v>444</v>
      </c>
      <c r="I272" s="78" t="s">
        <v>912</v>
      </c>
      <c r="J272" s="78" t="s">
        <v>435</v>
      </c>
      <c r="K272" s="75"/>
    </row>
    <row r="273" spans="1:11" x14ac:dyDescent="0.2">
      <c r="A273" s="99" t="s">
        <v>343</v>
      </c>
      <c r="B273" s="100" t="s">
        <v>341</v>
      </c>
      <c r="C273" s="100" t="s">
        <v>680</v>
      </c>
      <c r="D273" s="101" t="s">
        <v>682</v>
      </c>
      <c r="E273" s="78" t="s">
        <v>676</v>
      </c>
      <c r="F273" s="78" t="s">
        <v>447</v>
      </c>
      <c r="G273" s="78" t="s">
        <v>448</v>
      </c>
      <c r="H273" s="78" t="s">
        <v>444</v>
      </c>
      <c r="I273" s="78" t="s">
        <v>913</v>
      </c>
      <c r="J273" s="78" t="s">
        <v>435</v>
      </c>
      <c r="K273" s="75"/>
    </row>
    <row r="274" spans="1:11" x14ac:dyDescent="0.2">
      <c r="A274" s="99" t="s">
        <v>344</v>
      </c>
      <c r="B274" s="100" t="s">
        <v>341</v>
      </c>
      <c r="C274" s="100" t="s">
        <v>683</v>
      </c>
      <c r="D274" s="101" t="s">
        <v>683</v>
      </c>
      <c r="E274" s="78" t="s">
        <v>676</v>
      </c>
      <c r="F274" s="78" t="s">
        <v>447</v>
      </c>
      <c r="G274" s="78" t="s">
        <v>448</v>
      </c>
      <c r="H274" s="78" t="s">
        <v>444</v>
      </c>
      <c r="I274" s="78" t="s">
        <v>914</v>
      </c>
      <c r="J274" s="78" t="s">
        <v>435</v>
      </c>
      <c r="K274" s="75"/>
    </row>
    <row r="275" spans="1:11" x14ac:dyDescent="0.2">
      <c r="A275" s="99" t="s">
        <v>345</v>
      </c>
      <c r="B275" s="100" t="s">
        <v>341</v>
      </c>
      <c r="C275" s="100" t="s">
        <v>684</v>
      </c>
      <c r="D275" s="101" t="s">
        <v>684</v>
      </c>
      <c r="E275" s="78" t="s">
        <v>681</v>
      </c>
      <c r="F275" s="78" t="s">
        <v>447</v>
      </c>
      <c r="G275" s="78" t="s">
        <v>448</v>
      </c>
      <c r="H275" s="78" t="s">
        <v>444</v>
      </c>
      <c r="I275" s="78" t="s">
        <v>915</v>
      </c>
      <c r="J275" s="78" t="s">
        <v>435</v>
      </c>
      <c r="K275" s="75"/>
    </row>
    <row r="276" spans="1:11" x14ac:dyDescent="0.2">
      <c r="A276" s="99" t="s">
        <v>346</v>
      </c>
      <c r="B276" s="100" t="s">
        <v>341</v>
      </c>
      <c r="C276" s="100" t="s">
        <v>686</v>
      </c>
      <c r="D276" s="101" t="s">
        <v>686</v>
      </c>
      <c r="E276" s="78" t="s">
        <v>681</v>
      </c>
      <c r="F276" s="78" t="s">
        <v>447</v>
      </c>
      <c r="G276" s="78" t="s">
        <v>448</v>
      </c>
      <c r="H276" s="78" t="s">
        <v>444</v>
      </c>
      <c r="I276" s="78" t="s">
        <v>916</v>
      </c>
      <c r="J276" s="78" t="s">
        <v>435</v>
      </c>
      <c r="K276" s="75"/>
    </row>
    <row r="277" spans="1:11" x14ac:dyDescent="0.2">
      <c r="A277" s="99" t="s">
        <v>347</v>
      </c>
      <c r="B277" s="100" t="s">
        <v>341</v>
      </c>
      <c r="C277" s="100" t="s">
        <v>687</v>
      </c>
      <c r="D277" s="101" t="s">
        <v>687</v>
      </c>
      <c r="E277" s="78" t="s">
        <v>59</v>
      </c>
      <c r="F277" s="78" t="s">
        <v>447</v>
      </c>
      <c r="G277" s="78" t="s">
        <v>448</v>
      </c>
      <c r="H277" s="78" t="s">
        <v>444</v>
      </c>
      <c r="I277" s="78" t="s">
        <v>917</v>
      </c>
      <c r="J277" s="78" t="s">
        <v>435</v>
      </c>
      <c r="K277" s="75"/>
    </row>
    <row r="278" spans="1:11" x14ac:dyDescent="0.2">
      <c r="A278" s="99" t="s">
        <v>348</v>
      </c>
      <c r="B278" s="100" t="s">
        <v>341</v>
      </c>
      <c r="C278" s="100" t="s">
        <v>688</v>
      </c>
      <c r="D278" s="101" t="s">
        <v>688</v>
      </c>
      <c r="E278" s="78" t="s">
        <v>59</v>
      </c>
      <c r="F278" s="78" t="s">
        <v>447</v>
      </c>
      <c r="G278" s="78" t="s">
        <v>448</v>
      </c>
      <c r="H278" s="78" t="s">
        <v>444</v>
      </c>
      <c r="I278" s="78" t="s">
        <v>918</v>
      </c>
      <c r="J278" s="78" t="s">
        <v>435</v>
      </c>
      <c r="K278" s="75"/>
    </row>
    <row r="279" spans="1:11" x14ac:dyDescent="0.2">
      <c r="A279" s="99" t="s">
        <v>349</v>
      </c>
      <c r="B279" s="100" t="s">
        <v>341</v>
      </c>
      <c r="C279" s="100" t="s">
        <v>689</v>
      </c>
      <c r="D279" s="101" t="s">
        <v>689</v>
      </c>
      <c r="E279" s="78" t="s">
        <v>60</v>
      </c>
      <c r="F279" s="78" t="s">
        <v>447</v>
      </c>
      <c r="G279" s="78" t="s">
        <v>448</v>
      </c>
      <c r="H279" s="78" t="s">
        <v>444</v>
      </c>
      <c r="I279" s="78" t="s">
        <v>919</v>
      </c>
      <c r="J279" s="78" t="s">
        <v>435</v>
      </c>
      <c r="K279" s="75"/>
    </row>
    <row r="280" spans="1:11" x14ac:dyDescent="0.2">
      <c r="A280" s="99" t="s">
        <v>350</v>
      </c>
      <c r="B280" s="100" t="s">
        <v>341</v>
      </c>
      <c r="C280" s="100" t="s">
        <v>690</v>
      </c>
      <c r="D280" s="101" t="s">
        <v>690</v>
      </c>
      <c r="E280" s="78" t="s">
        <v>685</v>
      </c>
      <c r="F280" s="78" t="s">
        <v>447</v>
      </c>
      <c r="G280" s="78" t="s">
        <v>448</v>
      </c>
      <c r="H280" s="78" t="s">
        <v>444</v>
      </c>
      <c r="I280" s="78" t="s">
        <v>920</v>
      </c>
      <c r="J280" s="78" t="s">
        <v>435</v>
      </c>
      <c r="K280" s="75"/>
    </row>
    <row r="281" spans="1:11" x14ac:dyDescent="0.2">
      <c r="A281" s="99" t="s">
        <v>351</v>
      </c>
      <c r="B281" s="100" t="s">
        <v>341</v>
      </c>
      <c r="C281" s="100" t="s">
        <v>691</v>
      </c>
      <c r="D281" s="101" t="s">
        <v>691</v>
      </c>
      <c r="E281" s="78" t="s">
        <v>685</v>
      </c>
      <c r="F281" s="78" t="s">
        <v>447</v>
      </c>
      <c r="G281" s="78" t="s">
        <v>448</v>
      </c>
      <c r="H281" s="78" t="s">
        <v>444</v>
      </c>
      <c r="I281" s="78" t="s">
        <v>921</v>
      </c>
      <c r="J281" s="78" t="s">
        <v>435</v>
      </c>
      <c r="K281" s="75"/>
    </row>
    <row r="282" spans="1:11" x14ac:dyDescent="0.2">
      <c r="A282" s="99" t="s">
        <v>352</v>
      </c>
      <c r="B282" s="100" t="s">
        <v>341</v>
      </c>
      <c r="C282" s="100" t="s">
        <v>692</v>
      </c>
      <c r="D282" s="101" t="s">
        <v>692</v>
      </c>
      <c r="E282" s="78" t="s">
        <v>685</v>
      </c>
      <c r="F282" s="78" t="s">
        <v>447</v>
      </c>
      <c r="G282" s="78" t="s">
        <v>448</v>
      </c>
      <c r="H282" s="78" t="s">
        <v>444</v>
      </c>
      <c r="I282" s="78" t="s">
        <v>922</v>
      </c>
      <c r="J282" s="78" t="s">
        <v>435</v>
      </c>
      <c r="K282" s="75"/>
    </row>
    <row r="283" spans="1:11" x14ac:dyDescent="0.2">
      <c r="A283" s="99" t="s">
        <v>353</v>
      </c>
      <c r="B283" s="100" t="s">
        <v>341</v>
      </c>
      <c r="C283" s="100" t="s">
        <v>693</v>
      </c>
      <c r="D283" s="101" t="s">
        <v>693</v>
      </c>
      <c r="E283" s="78" t="s">
        <v>685</v>
      </c>
      <c r="F283" s="78" t="s">
        <v>447</v>
      </c>
      <c r="G283" s="78" t="s">
        <v>448</v>
      </c>
      <c r="H283" s="78" t="s">
        <v>444</v>
      </c>
      <c r="I283" s="78" t="s">
        <v>923</v>
      </c>
      <c r="J283" s="78" t="s">
        <v>435</v>
      </c>
      <c r="K283" s="75"/>
    </row>
    <row r="284" spans="1:11" x14ac:dyDescent="0.2">
      <c r="A284" s="99" t="s">
        <v>354</v>
      </c>
      <c r="B284" s="100" t="s">
        <v>341</v>
      </c>
      <c r="C284" s="100" t="s">
        <v>694</v>
      </c>
      <c r="D284" s="101" t="s">
        <v>694</v>
      </c>
      <c r="E284" s="78" t="s">
        <v>685</v>
      </c>
      <c r="F284" s="78" t="s">
        <v>447</v>
      </c>
      <c r="G284" s="78" t="s">
        <v>448</v>
      </c>
      <c r="H284" s="78" t="s">
        <v>444</v>
      </c>
      <c r="I284" s="78" t="s">
        <v>924</v>
      </c>
      <c r="J284" s="78" t="s">
        <v>435</v>
      </c>
      <c r="K284" s="75"/>
    </row>
    <row r="285" spans="1:11" x14ac:dyDescent="0.2">
      <c r="A285" s="99" t="s">
        <v>355</v>
      </c>
      <c r="B285" s="100" t="s">
        <v>341</v>
      </c>
      <c r="C285" s="100" t="s">
        <v>695</v>
      </c>
      <c r="D285" s="101" t="s">
        <v>695</v>
      </c>
      <c r="E285" s="78" t="s">
        <v>685</v>
      </c>
      <c r="F285" s="78" t="s">
        <v>447</v>
      </c>
      <c r="G285" s="78" t="s">
        <v>448</v>
      </c>
      <c r="H285" s="78" t="s">
        <v>444</v>
      </c>
      <c r="I285" s="78" t="s">
        <v>925</v>
      </c>
      <c r="J285" s="78" t="s">
        <v>435</v>
      </c>
      <c r="K285" s="75"/>
    </row>
    <row r="286" spans="1:11" x14ac:dyDescent="0.2">
      <c r="A286" s="99" t="s">
        <v>356</v>
      </c>
      <c r="B286" s="100" t="s">
        <v>341</v>
      </c>
      <c r="C286" s="100" t="s">
        <v>696</v>
      </c>
      <c r="D286" s="101" t="s">
        <v>696</v>
      </c>
      <c r="E286" s="78" t="s">
        <v>685</v>
      </c>
      <c r="F286" s="78" t="s">
        <v>447</v>
      </c>
      <c r="G286" s="78" t="s">
        <v>448</v>
      </c>
      <c r="H286" s="78" t="s">
        <v>444</v>
      </c>
      <c r="I286" s="78" t="s">
        <v>925</v>
      </c>
      <c r="J286" s="78" t="s">
        <v>40</v>
      </c>
      <c r="K286" s="75"/>
    </row>
    <row r="287" spans="1:11" x14ac:dyDescent="0.2">
      <c r="A287" s="99" t="s">
        <v>357</v>
      </c>
      <c r="B287" s="100" t="s">
        <v>341</v>
      </c>
      <c r="C287" s="100" t="s">
        <v>697</v>
      </c>
      <c r="D287" s="101" t="s">
        <v>697</v>
      </c>
      <c r="E287" s="78" t="s">
        <v>685</v>
      </c>
      <c r="F287" s="78" t="s">
        <v>447</v>
      </c>
      <c r="G287" s="78" t="s">
        <v>448</v>
      </c>
      <c r="H287" s="78" t="s">
        <v>444</v>
      </c>
      <c r="I287" s="78" t="s">
        <v>925</v>
      </c>
      <c r="J287" s="78" t="s">
        <v>435</v>
      </c>
      <c r="K287" s="75"/>
    </row>
    <row r="288" spans="1:11" x14ac:dyDescent="0.2">
      <c r="A288" s="99" t="s">
        <v>358</v>
      </c>
      <c r="B288" s="100" t="s">
        <v>341</v>
      </c>
      <c r="C288" s="100" t="s">
        <v>698</v>
      </c>
      <c r="D288" s="101" t="s">
        <v>698</v>
      </c>
      <c r="E288" s="78" t="s">
        <v>685</v>
      </c>
      <c r="F288" s="78" t="s">
        <v>447</v>
      </c>
      <c r="G288" s="78" t="s">
        <v>448</v>
      </c>
      <c r="H288" s="78" t="s">
        <v>444</v>
      </c>
      <c r="I288" s="78" t="s">
        <v>925</v>
      </c>
      <c r="J288" s="78" t="s">
        <v>435</v>
      </c>
      <c r="K288" s="75"/>
    </row>
    <row r="289" spans="1:11" x14ac:dyDescent="0.2">
      <c r="A289" s="99" t="s">
        <v>359</v>
      </c>
      <c r="B289" s="100" t="s">
        <v>341</v>
      </c>
      <c r="C289" s="100" t="s">
        <v>699</v>
      </c>
      <c r="D289" s="101" t="s">
        <v>699</v>
      </c>
      <c r="E289" s="78" t="s">
        <v>685</v>
      </c>
      <c r="F289" s="78" t="s">
        <v>447</v>
      </c>
      <c r="G289" s="78" t="s">
        <v>448</v>
      </c>
      <c r="H289" s="78" t="s">
        <v>444</v>
      </c>
      <c r="I289" s="78" t="s">
        <v>925</v>
      </c>
      <c r="J289" s="78" t="s">
        <v>435</v>
      </c>
      <c r="K289" s="75"/>
    </row>
    <row r="290" spans="1:11" x14ac:dyDescent="0.2">
      <c r="A290" s="99" t="s">
        <v>360</v>
      </c>
      <c r="B290" s="100" t="s">
        <v>361</v>
      </c>
      <c r="C290" s="100" t="s">
        <v>700</v>
      </c>
      <c r="D290" s="101" t="s">
        <v>700</v>
      </c>
      <c r="E290" s="78" t="s">
        <v>685</v>
      </c>
      <c r="F290" s="78" t="s">
        <v>447</v>
      </c>
      <c r="G290" s="78" t="s">
        <v>448</v>
      </c>
      <c r="H290" s="78" t="s">
        <v>444</v>
      </c>
      <c r="I290" s="78" t="s">
        <v>925</v>
      </c>
      <c r="J290" s="78" t="s">
        <v>435</v>
      </c>
      <c r="K290" s="75"/>
    </row>
    <row r="291" spans="1:11" x14ac:dyDescent="0.2">
      <c r="A291" s="99" t="s">
        <v>363</v>
      </c>
      <c r="B291" s="100" t="s">
        <v>361</v>
      </c>
      <c r="C291" s="100" t="s">
        <v>700</v>
      </c>
      <c r="D291" s="101" t="s">
        <v>702</v>
      </c>
      <c r="E291" s="78" t="s">
        <v>685</v>
      </c>
      <c r="F291" s="78" t="s">
        <v>447</v>
      </c>
      <c r="G291" s="78" t="s">
        <v>448</v>
      </c>
      <c r="H291" s="78" t="s">
        <v>444</v>
      </c>
      <c r="I291" s="78" t="s">
        <v>925</v>
      </c>
      <c r="J291" s="78" t="s">
        <v>435</v>
      </c>
      <c r="K291" s="75"/>
    </row>
    <row r="292" spans="1:11" x14ac:dyDescent="0.2">
      <c r="A292" s="99" t="s">
        <v>364</v>
      </c>
      <c r="B292" s="100" t="s">
        <v>361</v>
      </c>
      <c r="C292" s="100" t="s">
        <v>700</v>
      </c>
      <c r="D292" s="101" t="s">
        <v>703</v>
      </c>
      <c r="E292" s="78" t="s">
        <v>685</v>
      </c>
      <c r="F292" s="78" t="s">
        <v>447</v>
      </c>
      <c r="G292" s="78" t="s">
        <v>448</v>
      </c>
      <c r="H292" s="78" t="s">
        <v>444</v>
      </c>
      <c r="I292" s="78" t="s">
        <v>925</v>
      </c>
      <c r="J292" s="78" t="s">
        <v>435</v>
      </c>
      <c r="K292" s="75"/>
    </row>
    <row r="293" spans="1:11" x14ac:dyDescent="0.2">
      <c r="A293" s="99" t="s">
        <v>365</v>
      </c>
      <c r="B293" s="100" t="s">
        <v>361</v>
      </c>
      <c r="C293" s="100" t="s">
        <v>700</v>
      </c>
      <c r="D293" s="101" t="s">
        <v>704</v>
      </c>
      <c r="E293" s="78" t="s">
        <v>685</v>
      </c>
      <c r="F293" s="78" t="s">
        <v>447</v>
      </c>
      <c r="G293" s="78" t="s">
        <v>448</v>
      </c>
      <c r="H293" s="78" t="s">
        <v>444</v>
      </c>
      <c r="I293" s="78" t="s">
        <v>926</v>
      </c>
      <c r="J293" s="78" t="s">
        <v>435</v>
      </c>
      <c r="K293" s="75"/>
    </row>
    <row r="294" spans="1:11" x14ac:dyDescent="0.2">
      <c r="A294" s="99" t="s">
        <v>366</v>
      </c>
      <c r="B294" s="100" t="s">
        <v>361</v>
      </c>
      <c r="C294" s="100" t="s">
        <v>700</v>
      </c>
      <c r="D294" s="101" t="s">
        <v>705</v>
      </c>
      <c r="E294" s="78" t="s">
        <v>685</v>
      </c>
      <c r="F294" s="78" t="s">
        <v>447</v>
      </c>
      <c r="G294" s="78" t="s">
        <v>448</v>
      </c>
      <c r="H294" s="78" t="s">
        <v>444</v>
      </c>
      <c r="I294" s="78" t="s">
        <v>927</v>
      </c>
      <c r="J294" s="78" t="s">
        <v>435</v>
      </c>
      <c r="K294" s="75"/>
    </row>
    <row r="295" spans="1:11" x14ac:dyDescent="0.2">
      <c r="A295" s="99" t="s">
        <v>367</v>
      </c>
      <c r="B295" s="100" t="s">
        <v>361</v>
      </c>
      <c r="C295" s="100" t="s">
        <v>700</v>
      </c>
      <c r="D295" s="101" t="s">
        <v>1081</v>
      </c>
      <c r="E295" s="78" t="s">
        <v>701</v>
      </c>
      <c r="F295" s="78" t="s">
        <v>447</v>
      </c>
      <c r="G295" s="78" t="s">
        <v>448</v>
      </c>
      <c r="H295" s="78" t="s">
        <v>444</v>
      </c>
      <c r="I295" s="78" t="s">
        <v>928</v>
      </c>
      <c r="J295" s="78" t="s">
        <v>435</v>
      </c>
      <c r="K295" s="75"/>
    </row>
    <row r="296" spans="1:11" x14ac:dyDescent="0.2">
      <c r="A296" s="99" t="s">
        <v>368</v>
      </c>
      <c r="B296" s="100" t="s">
        <v>361</v>
      </c>
      <c r="C296" s="100" t="s">
        <v>700</v>
      </c>
      <c r="D296" s="101" t="s">
        <v>706</v>
      </c>
      <c r="E296" s="78" t="s">
        <v>362</v>
      </c>
      <c r="F296" s="78" t="s">
        <v>447</v>
      </c>
      <c r="G296" s="78" t="s">
        <v>448</v>
      </c>
      <c r="H296" s="78" t="s">
        <v>444</v>
      </c>
      <c r="I296" s="78" t="s">
        <v>929</v>
      </c>
      <c r="J296" s="78" t="s">
        <v>435</v>
      </c>
      <c r="K296" s="75"/>
    </row>
    <row r="297" spans="1:11" x14ac:dyDescent="0.2">
      <c r="A297" s="99" t="s">
        <v>369</v>
      </c>
      <c r="B297" s="100" t="s">
        <v>361</v>
      </c>
      <c r="C297" s="100" t="s">
        <v>700</v>
      </c>
      <c r="D297" s="101" t="s">
        <v>707</v>
      </c>
      <c r="E297" s="78" t="s">
        <v>701</v>
      </c>
      <c r="F297" s="78" t="s">
        <v>447</v>
      </c>
      <c r="G297" s="78" t="s">
        <v>448</v>
      </c>
      <c r="H297" s="78" t="s">
        <v>444</v>
      </c>
      <c r="I297" s="78" t="s">
        <v>943</v>
      </c>
      <c r="J297" s="78" t="s">
        <v>435</v>
      </c>
      <c r="K297" s="75"/>
    </row>
    <row r="298" spans="1:11" x14ac:dyDescent="0.2">
      <c r="A298" s="99" t="s">
        <v>370</v>
      </c>
      <c r="B298" s="100" t="s">
        <v>361</v>
      </c>
      <c r="C298" s="100" t="s">
        <v>708</v>
      </c>
      <c r="D298" s="101" t="s">
        <v>708</v>
      </c>
      <c r="E298" s="78" t="s">
        <v>701</v>
      </c>
      <c r="F298" s="78" t="s">
        <v>447</v>
      </c>
      <c r="G298" s="78" t="s">
        <v>448</v>
      </c>
      <c r="H298" s="78" t="s">
        <v>444</v>
      </c>
      <c r="I298" s="78" t="s">
        <v>943</v>
      </c>
      <c r="J298" s="78" t="s">
        <v>40</v>
      </c>
      <c r="K298" s="75"/>
    </row>
    <row r="299" spans="1:11" x14ac:dyDescent="0.2">
      <c r="A299" s="99" t="s">
        <v>372</v>
      </c>
      <c r="B299" s="100" t="s">
        <v>361</v>
      </c>
      <c r="C299" s="100" t="s">
        <v>709</v>
      </c>
      <c r="D299" s="101" t="s">
        <v>709</v>
      </c>
      <c r="E299" s="78" t="s">
        <v>701</v>
      </c>
      <c r="F299" s="78" t="s">
        <v>447</v>
      </c>
      <c r="G299" s="78" t="s">
        <v>448</v>
      </c>
      <c r="H299" s="78" t="s">
        <v>444</v>
      </c>
      <c r="I299" s="78" t="s">
        <v>943</v>
      </c>
      <c r="J299" s="78" t="s">
        <v>40</v>
      </c>
      <c r="K299" s="75"/>
    </row>
    <row r="300" spans="1:11" x14ac:dyDescent="0.2">
      <c r="A300" s="99" t="s">
        <v>374</v>
      </c>
      <c r="B300" s="100" t="s">
        <v>710</v>
      </c>
      <c r="C300" s="100" t="s">
        <v>711</v>
      </c>
      <c r="D300" s="101" t="s">
        <v>711</v>
      </c>
      <c r="E300" s="78" t="s">
        <v>701</v>
      </c>
      <c r="F300" s="78" t="s">
        <v>447</v>
      </c>
      <c r="G300" s="78" t="s">
        <v>448</v>
      </c>
      <c r="H300" s="78" t="s">
        <v>444</v>
      </c>
      <c r="I300" s="78" t="s">
        <v>932</v>
      </c>
      <c r="J300" s="78" t="s">
        <v>435</v>
      </c>
      <c r="K300" s="75"/>
    </row>
    <row r="301" spans="1:11" x14ac:dyDescent="0.2">
      <c r="A301" s="99" t="s">
        <v>376</v>
      </c>
      <c r="B301" s="100" t="s">
        <v>710</v>
      </c>
      <c r="C301" s="100" t="s">
        <v>712</v>
      </c>
      <c r="D301" s="101" t="s">
        <v>712</v>
      </c>
      <c r="E301" s="78" t="s">
        <v>701</v>
      </c>
      <c r="F301" s="78" t="s">
        <v>447</v>
      </c>
      <c r="G301" s="78" t="s">
        <v>448</v>
      </c>
      <c r="H301" s="78" t="s">
        <v>444</v>
      </c>
      <c r="I301" s="78" t="s">
        <v>933</v>
      </c>
      <c r="J301" s="78" t="s">
        <v>435</v>
      </c>
      <c r="K301" s="75"/>
    </row>
    <row r="302" spans="1:11" x14ac:dyDescent="0.2">
      <c r="A302" s="99" t="s">
        <v>982</v>
      </c>
      <c r="B302" s="100" t="s">
        <v>931</v>
      </c>
      <c r="C302" s="100" t="s">
        <v>941</v>
      </c>
      <c r="D302" s="101" t="s">
        <v>941</v>
      </c>
      <c r="E302" s="78" t="s">
        <v>362</v>
      </c>
      <c r="F302" s="78" t="s">
        <v>447</v>
      </c>
      <c r="G302" s="78" t="s">
        <v>448</v>
      </c>
      <c r="H302" s="78" t="s">
        <v>444</v>
      </c>
      <c r="I302" s="78" t="s">
        <v>933</v>
      </c>
      <c r="J302" s="78" t="s">
        <v>40</v>
      </c>
      <c r="K302" s="75"/>
    </row>
    <row r="303" spans="1:11" x14ac:dyDescent="0.2">
      <c r="A303" s="99" t="s">
        <v>1082</v>
      </c>
      <c r="B303" s="100" t="s">
        <v>931</v>
      </c>
      <c r="C303" s="100" t="s">
        <v>941</v>
      </c>
      <c r="D303" s="101" t="s">
        <v>1083</v>
      </c>
      <c r="E303" s="78" t="s">
        <v>371</v>
      </c>
      <c r="F303" s="78" t="s">
        <v>447</v>
      </c>
      <c r="G303" s="78" t="s">
        <v>448</v>
      </c>
      <c r="H303" s="78" t="s">
        <v>444</v>
      </c>
      <c r="I303" s="78" t="s">
        <v>933</v>
      </c>
      <c r="J303" s="78" t="s">
        <v>40</v>
      </c>
      <c r="K303" s="75"/>
    </row>
    <row r="304" spans="1:11" x14ac:dyDescent="0.2">
      <c r="A304" s="99" t="s">
        <v>1084</v>
      </c>
      <c r="B304" s="100" t="s">
        <v>931</v>
      </c>
      <c r="C304" s="100" t="s">
        <v>941</v>
      </c>
      <c r="D304" s="101" t="s">
        <v>1085</v>
      </c>
      <c r="E304" s="78" t="s">
        <v>373</v>
      </c>
      <c r="F304" s="78" t="s">
        <v>447</v>
      </c>
      <c r="G304" s="78" t="s">
        <v>448</v>
      </c>
      <c r="H304" s="78" t="s">
        <v>444</v>
      </c>
      <c r="I304" s="78" t="s">
        <v>934</v>
      </c>
      <c r="J304" s="78" t="s">
        <v>435</v>
      </c>
      <c r="K304" s="75"/>
    </row>
    <row r="305" spans="1:13" x14ac:dyDescent="0.2">
      <c r="A305" s="99" t="s">
        <v>378</v>
      </c>
      <c r="B305" s="100" t="s">
        <v>931</v>
      </c>
      <c r="C305" s="100" t="s">
        <v>1124</v>
      </c>
      <c r="D305" s="101" t="s">
        <v>1124</v>
      </c>
      <c r="E305" s="78" t="s">
        <v>375</v>
      </c>
      <c r="F305" s="78" t="s">
        <v>447</v>
      </c>
      <c r="G305" s="78" t="s">
        <v>448</v>
      </c>
      <c r="H305" s="78" t="s">
        <v>444</v>
      </c>
      <c r="I305" s="78" t="s">
        <v>935</v>
      </c>
      <c r="J305" s="78" t="s">
        <v>435</v>
      </c>
      <c r="K305" s="75"/>
    </row>
    <row r="306" spans="1:13" x14ac:dyDescent="0.2">
      <c r="A306" s="99" t="s">
        <v>381</v>
      </c>
      <c r="B306" s="100" t="s">
        <v>931</v>
      </c>
      <c r="C306" s="100" t="s">
        <v>714</v>
      </c>
      <c r="D306" s="101" t="s">
        <v>714</v>
      </c>
      <c r="E306" s="78" t="s">
        <v>377</v>
      </c>
      <c r="F306" s="78" t="s">
        <v>447</v>
      </c>
      <c r="G306" s="78" t="s">
        <v>448</v>
      </c>
      <c r="H306" s="78" t="s">
        <v>444</v>
      </c>
      <c r="I306" s="78" t="s">
        <v>936</v>
      </c>
      <c r="J306" s="78" t="s">
        <v>435</v>
      </c>
      <c r="K306" s="75"/>
    </row>
    <row r="307" spans="1:13" x14ac:dyDescent="0.2">
      <c r="A307" s="99" t="s">
        <v>383</v>
      </c>
      <c r="B307" s="100" t="s">
        <v>931</v>
      </c>
      <c r="C307" s="100" t="s">
        <v>715</v>
      </c>
      <c r="D307" s="101" t="s">
        <v>715</v>
      </c>
      <c r="E307" s="78" t="s">
        <v>942</v>
      </c>
      <c r="F307" s="78" t="s">
        <v>447</v>
      </c>
      <c r="G307" s="78" t="s">
        <v>448</v>
      </c>
      <c r="H307" s="78" t="s">
        <v>444</v>
      </c>
      <c r="I307" s="78" t="s">
        <v>937</v>
      </c>
      <c r="J307" s="78" t="s">
        <v>435</v>
      </c>
      <c r="K307" s="75"/>
    </row>
    <row r="308" spans="1:13" x14ac:dyDescent="0.2">
      <c r="A308" s="99" t="s">
        <v>385</v>
      </c>
      <c r="B308" s="100" t="s">
        <v>931</v>
      </c>
      <c r="C308" s="100" t="s">
        <v>716</v>
      </c>
      <c r="D308" s="101" t="s">
        <v>716</v>
      </c>
      <c r="E308" s="78" t="s">
        <v>942</v>
      </c>
      <c r="F308" s="78" t="s">
        <v>447</v>
      </c>
      <c r="G308" s="78" t="s">
        <v>448</v>
      </c>
      <c r="H308" s="78" t="s">
        <v>444</v>
      </c>
      <c r="I308" s="78" t="s">
        <v>940</v>
      </c>
      <c r="J308" s="78" t="s">
        <v>435</v>
      </c>
      <c r="K308" s="75"/>
    </row>
    <row r="309" spans="1:13" x14ac:dyDescent="0.2">
      <c r="A309" s="99" t="s">
        <v>387</v>
      </c>
      <c r="B309" s="100" t="s">
        <v>931</v>
      </c>
      <c r="C309" s="100" t="s">
        <v>717</v>
      </c>
      <c r="D309" s="101" t="s">
        <v>717</v>
      </c>
      <c r="E309" s="78" t="s">
        <v>942</v>
      </c>
      <c r="F309" s="78" t="s">
        <v>447</v>
      </c>
      <c r="G309" s="78" t="s">
        <v>448</v>
      </c>
      <c r="H309" s="78" t="s">
        <v>444</v>
      </c>
      <c r="I309" s="78" t="s">
        <v>944</v>
      </c>
      <c r="J309" s="78" t="s">
        <v>435</v>
      </c>
      <c r="K309" s="75"/>
    </row>
    <row r="310" spans="1:13" x14ac:dyDescent="0.2">
      <c r="A310" s="99" t="s">
        <v>983</v>
      </c>
      <c r="B310" s="100" t="s">
        <v>931</v>
      </c>
      <c r="C310" s="100" t="s">
        <v>938</v>
      </c>
      <c r="D310" s="101" t="s">
        <v>938</v>
      </c>
      <c r="E310" s="78" t="s">
        <v>379</v>
      </c>
      <c r="F310" s="78" t="s">
        <v>447</v>
      </c>
      <c r="G310" s="78" t="s">
        <v>448</v>
      </c>
      <c r="H310" s="78" t="s">
        <v>444</v>
      </c>
      <c r="I310" s="78" t="s">
        <v>944</v>
      </c>
      <c r="J310" s="78" t="s">
        <v>40</v>
      </c>
      <c r="K310" s="75"/>
    </row>
    <row r="311" spans="1:13" s="119" customFormat="1" x14ac:dyDescent="0.2">
      <c r="A311" s="114" t="s">
        <v>1284</v>
      </c>
      <c r="B311" s="115" t="s">
        <v>931</v>
      </c>
      <c r="C311" s="115" t="s">
        <v>1285</v>
      </c>
      <c r="D311" s="115" t="s">
        <v>1285</v>
      </c>
      <c r="E311" s="117"/>
      <c r="F311" s="117"/>
      <c r="G311" s="117"/>
      <c r="H311" s="117"/>
      <c r="I311" s="117"/>
      <c r="J311" s="117"/>
      <c r="K311" s="120"/>
      <c r="L311" s="120"/>
      <c r="M311" s="120"/>
    </row>
    <row r="312" spans="1:13" s="119" customFormat="1" x14ac:dyDescent="0.2">
      <c r="A312" s="114" t="s">
        <v>1286</v>
      </c>
      <c r="B312" s="115" t="s">
        <v>931</v>
      </c>
      <c r="C312" s="115" t="s">
        <v>1285</v>
      </c>
      <c r="D312" s="116" t="s">
        <v>1287</v>
      </c>
      <c r="E312" s="117"/>
      <c r="F312" s="117"/>
      <c r="G312" s="117"/>
      <c r="H312" s="117"/>
      <c r="I312" s="117"/>
      <c r="J312" s="117"/>
      <c r="K312" s="120"/>
      <c r="L312" s="120"/>
      <c r="M312" s="120"/>
    </row>
    <row r="313" spans="1:13" s="31" customFormat="1" x14ac:dyDescent="0.2">
      <c r="A313" s="99" t="s">
        <v>388</v>
      </c>
      <c r="B313" s="100" t="s">
        <v>719</v>
      </c>
      <c r="C313" s="100" t="s">
        <v>720</v>
      </c>
      <c r="D313" s="101" t="s">
        <v>720</v>
      </c>
      <c r="E313" s="78" t="s">
        <v>380</v>
      </c>
      <c r="F313" s="79" t="s">
        <v>447</v>
      </c>
      <c r="G313" s="79" t="s">
        <v>448</v>
      </c>
      <c r="H313" s="79" t="s">
        <v>444</v>
      </c>
      <c r="I313" s="78" t="s">
        <v>944</v>
      </c>
      <c r="J313" s="78" t="s">
        <v>40</v>
      </c>
    </row>
    <row r="314" spans="1:13" x14ac:dyDescent="0.2">
      <c r="A314" s="99" t="s">
        <v>721</v>
      </c>
      <c r="B314" s="100" t="s">
        <v>719</v>
      </c>
      <c r="C314" s="100" t="s">
        <v>720</v>
      </c>
      <c r="D314" s="101" t="s">
        <v>1234</v>
      </c>
      <c r="E314" s="78" t="s">
        <v>380</v>
      </c>
      <c r="F314" s="78" t="s">
        <v>392</v>
      </c>
      <c r="G314" s="78" t="s">
        <v>391</v>
      </c>
      <c r="H314" s="78" t="s">
        <v>451</v>
      </c>
      <c r="I314" s="78" t="s">
        <v>392</v>
      </c>
      <c r="J314" s="78" t="s">
        <v>435</v>
      </c>
      <c r="K314" s="75"/>
    </row>
    <row r="315" spans="1:13" x14ac:dyDescent="0.2">
      <c r="A315" s="99" t="s">
        <v>1067</v>
      </c>
      <c r="B315" s="104" t="s">
        <v>719</v>
      </c>
      <c r="C315" s="104" t="s">
        <v>720</v>
      </c>
      <c r="D315" s="106" t="s">
        <v>518</v>
      </c>
      <c r="E315" s="78" t="s">
        <v>380</v>
      </c>
      <c r="F315" s="78" t="s">
        <v>447</v>
      </c>
      <c r="G315" s="78" t="s">
        <v>448</v>
      </c>
      <c r="H315" s="78" t="s">
        <v>444</v>
      </c>
      <c r="I315" s="78" t="s">
        <v>945</v>
      </c>
      <c r="J315" s="78" t="s">
        <v>435</v>
      </c>
      <c r="K315" s="75"/>
    </row>
    <row r="316" spans="1:13" x14ac:dyDescent="0.2">
      <c r="A316" s="99" t="s">
        <v>1125</v>
      </c>
      <c r="B316" s="104" t="s">
        <v>719</v>
      </c>
      <c r="C316" s="104" t="s">
        <v>720</v>
      </c>
      <c r="D316" s="106" t="s">
        <v>1126</v>
      </c>
      <c r="E316" s="78" t="s">
        <v>382</v>
      </c>
      <c r="F316" s="78" t="s">
        <v>447</v>
      </c>
      <c r="G316" s="78" t="s">
        <v>448</v>
      </c>
      <c r="H316" s="78" t="s">
        <v>444</v>
      </c>
      <c r="I316" s="78" t="s">
        <v>945</v>
      </c>
      <c r="J316" s="78" t="s">
        <v>40</v>
      </c>
      <c r="K316" s="75"/>
    </row>
    <row r="317" spans="1:13" x14ac:dyDescent="0.2">
      <c r="A317" s="99" t="s">
        <v>390</v>
      </c>
      <c r="B317" s="100" t="s">
        <v>722</v>
      </c>
      <c r="C317" s="100" t="s">
        <v>723</v>
      </c>
      <c r="D317" s="101" t="s">
        <v>723</v>
      </c>
      <c r="E317" s="78" t="s">
        <v>384</v>
      </c>
      <c r="F317" s="78" t="s">
        <v>447</v>
      </c>
      <c r="G317" s="78" t="s">
        <v>448</v>
      </c>
      <c r="H317" s="78" t="s">
        <v>444</v>
      </c>
      <c r="I317" s="78" t="s">
        <v>945</v>
      </c>
      <c r="J317" s="78" t="s">
        <v>40</v>
      </c>
      <c r="K317" s="75"/>
    </row>
    <row r="318" spans="1:13" x14ac:dyDescent="0.2">
      <c r="A318" s="99" t="s">
        <v>393</v>
      </c>
      <c r="B318" s="100" t="s">
        <v>724</v>
      </c>
      <c r="C318" s="100" t="s">
        <v>725</v>
      </c>
      <c r="D318" s="101" t="s">
        <v>725</v>
      </c>
      <c r="E318" s="78" t="s">
        <v>386</v>
      </c>
      <c r="F318" s="78" t="s">
        <v>447</v>
      </c>
      <c r="G318" s="78" t="s">
        <v>448</v>
      </c>
      <c r="H318" s="78" t="s">
        <v>444</v>
      </c>
      <c r="I318" s="78" t="s">
        <v>945</v>
      </c>
      <c r="J318" s="78" t="s">
        <v>40</v>
      </c>
      <c r="K318" s="75"/>
    </row>
    <row r="319" spans="1:13" x14ac:dyDescent="0.2">
      <c r="A319" s="99" t="s">
        <v>396</v>
      </c>
      <c r="B319" s="100" t="s">
        <v>394</v>
      </c>
      <c r="C319" s="100" t="s">
        <v>725</v>
      </c>
      <c r="D319" s="101" t="s">
        <v>1127</v>
      </c>
      <c r="E319" s="78" t="s">
        <v>718</v>
      </c>
      <c r="F319" s="78" t="s">
        <v>475</v>
      </c>
      <c r="G319" s="78" t="s">
        <v>448</v>
      </c>
      <c r="H319" s="78" t="s">
        <v>444</v>
      </c>
      <c r="I319" s="78" t="s">
        <v>946</v>
      </c>
      <c r="J319" s="78" t="s">
        <v>435</v>
      </c>
      <c r="K319" s="75"/>
    </row>
    <row r="320" spans="1:13" x14ac:dyDescent="0.2">
      <c r="A320" s="99" t="s">
        <v>397</v>
      </c>
      <c r="B320" s="100" t="s">
        <v>394</v>
      </c>
      <c r="C320" s="100" t="s">
        <v>725</v>
      </c>
      <c r="D320" s="101" t="s">
        <v>726</v>
      </c>
      <c r="E320" s="78" t="s">
        <v>939</v>
      </c>
      <c r="F320" s="78" t="s">
        <v>447</v>
      </c>
      <c r="G320" s="78" t="s">
        <v>448</v>
      </c>
      <c r="H320" s="78" t="s">
        <v>444</v>
      </c>
      <c r="I320" s="78" t="s">
        <v>947</v>
      </c>
      <c r="J320" s="78" t="s">
        <v>435</v>
      </c>
      <c r="K320" s="75"/>
    </row>
    <row r="321" spans="1:11" x14ac:dyDescent="0.2">
      <c r="A321" s="99" t="s">
        <v>1087</v>
      </c>
      <c r="B321" s="100" t="s">
        <v>394</v>
      </c>
      <c r="C321" s="100" t="s">
        <v>725</v>
      </c>
      <c r="D321" s="101" t="s">
        <v>1088</v>
      </c>
      <c r="E321" s="78" t="s">
        <v>389</v>
      </c>
      <c r="F321" s="78" t="s">
        <v>461</v>
      </c>
      <c r="G321" s="78" t="s">
        <v>448</v>
      </c>
      <c r="H321" s="78" t="s">
        <v>444</v>
      </c>
      <c r="I321" s="78" t="s">
        <v>948</v>
      </c>
      <c r="J321" s="78" t="s">
        <v>435</v>
      </c>
      <c r="K321" s="75"/>
    </row>
    <row r="322" spans="1:11" x14ac:dyDescent="0.2">
      <c r="A322" s="99" t="s">
        <v>398</v>
      </c>
      <c r="B322" s="100" t="s">
        <v>724</v>
      </c>
      <c r="C322" s="100" t="s">
        <v>727</v>
      </c>
      <c r="D322" s="101" t="s">
        <v>727</v>
      </c>
      <c r="E322" s="78" t="s">
        <v>389</v>
      </c>
      <c r="F322" s="78" t="s">
        <v>447</v>
      </c>
      <c r="G322" s="78" t="s">
        <v>448</v>
      </c>
      <c r="H322" s="78" t="s">
        <v>444</v>
      </c>
      <c r="I322" s="78" t="s">
        <v>949</v>
      </c>
      <c r="J322" s="78" t="s">
        <v>435</v>
      </c>
      <c r="K322" s="75"/>
    </row>
    <row r="323" spans="1:11" x14ac:dyDescent="0.2">
      <c r="A323" s="99" t="s">
        <v>400</v>
      </c>
      <c r="B323" s="100" t="s">
        <v>724</v>
      </c>
      <c r="C323" s="100" t="s">
        <v>728</v>
      </c>
      <c r="D323" s="101" t="s">
        <v>728</v>
      </c>
      <c r="E323" s="79" t="s">
        <v>389</v>
      </c>
      <c r="F323" s="78" t="s">
        <v>447</v>
      </c>
      <c r="G323" s="78" t="s">
        <v>448</v>
      </c>
      <c r="H323" s="78" t="s">
        <v>444</v>
      </c>
      <c r="I323" s="78" t="s">
        <v>950</v>
      </c>
      <c r="J323" s="78" t="s">
        <v>435</v>
      </c>
      <c r="K323" s="75"/>
    </row>
    <row r="324" spans="1:11" x14ac:dyDescent="0.2">
      <c r="A324" s="99" t="s">
        <v>402</v>
      </c>
      <c r="B324" s="100" t="s">
        <v>724</v>
      </c>
      <c r="C324" s="100" t="s">
        <v>729</v>
      </c>
      <c r="D324" s="101" t="s">
        <v>729</v>
      </c>
      <c r="E324" s="79" t="s">
        <v>389</v>
      </c>
      <c r="F324" s="78" t="s">
        <v>461</v>
      </c>
      <c r="G324" s="78" t="s">
        <v>448</v>
      </c>
      <c r="H324" s="78" t="s">
        <v>444</v>
      </c>
      <c r="I324" s="78" t="s">
        <v>951</v>
      </c>
      <c r="J324" s="78" t="s">
        <v>435</v>
      </c>
      <c r="K324" s="75"/>
    </row>
    <row r="325" spans="1:11" x14ac:dyDescent="0.2">
      <c r="A325" s="99" t="s">
        <v>403</v>
      </c>
      <c r="B325" s="100" t="s">
        <v>404</v>
      </c>
      <c r="C325" s="100" t="s">
        <v>731</v>
      </c>
      <c r="D325" s="101" t="s">
        <v>731</v>
      </c>
      <c r="E325" s="78" t="s">
        <v>391</v>
      </c>
      <c r="F325" s="78" t="s">
        <v>447</v>
      </c>
      <c r="G325" s="78" t="s">
        <v>448</v>
      </c>
      <c r="H325" s="78" t="s">
        <v>444</v>
      </c>
      <c r="I325" s="78" t="s">
        <v>1092</v>
      </c>
      <c r="J325" s="78" t="s">
        <v>435</v>
      </c>
      <c r="K325" s="75"/>
    </row>
    <row r="326" spans="1:11" ht="15.75" customHeight="1" x14ac:dyDescent="0.2">
      <c r="A326" s="99" t="s">
        <v>406</v>
      </c>
      <c r="B326" s="100" t="s">
        <v>404</v>
      </c>
      <c r="C326" s="100" t="s">
        <v>732</v>
      </c>
      <c r="D326" s="101" t="s">
        <v>732</v>
      </c>
      <c r="E326" s="78" t="s">
        <v>395</v>
      </c>
      <c r="F326" s="78" t="s">
        <v>447</v>
      </c>
      <c r="G326" s="78" t="s">
        <v>448</v>
      </c>
      <c r="H326" s="78" t="s">
        <v>444</v>
      </c>
      <c r="I326" s="78" t="s">
        <v>930</v>
      </c>
      <c r="J326" s="78" t="s">
        <v>435</v>
      </c>
      <c r="K326" s="75"/>
    </row>
    <row r="327" spans="1:11" ht="15.75" customHeight="1" x14ac:dyDescent="0.2">
      <c r="A327" s="99" t="s">
        <v>407</v>
      </c>
      <c r="B327" s="100" t="s">
        <v>404</v>
      </c>
      <c r="C327" s="100" t="s">
        <v>733</v>
      </c>
      <c r="D327" s="101" t="s">
        <v>733</v>
      </c>
      <c r="E327" s="78" t="s">
        <v>395</v>
      </c>
      <c r="F327" s="78" t="s">
        <v>447</v>
      </c>
      <c r="G327" s="78" t="s">
        <v>448</v>
      </c>
      <c r="H327" s="78" t="s">
        <v>444</v>
      </c>
      <c r="I327" s="78" t="s">
        <v>930</v>
      </c>
      <c r="J327" s="78" t="s">
        <v>435</v>
      </c>
      <c r="K327" s="75"/>
    </row>
    <row r="328" spans="1:11" ht="15.75" customHeight="1" x14ac:dyDescent="0.2">
      <c r="A328" s="99" t="s">
        <v>1089</v>
      </c>
      <c r="B328" s="100" t="s">
        <v>1090</v>
      </c>
      <c r="C328" s="100" t="s">
        <v>1091</v>
      </c>
      <c r="D328" s="101" t="s">
        <v>1091</v>
      </c>
      <c r="E328" s="78"/>
      <c r="F328" s="78"/>
      <c r="G328" s="78"/>
      <c r="H328" s="78"/>
      <c r="I328" s="78"/>
      <c r="J328" s="78"/>
      <c r="K328" s="75"/>
    </row>
    <row r="329" spans="1:11" ht="15.75" customHeight="1" x14ac:dyDescent="0.2">
      <c r="A329" s="99" t="s">
        <v>1093</v>
      </c>
      <c r="B329" s="100" t="s">
        <v>1090</v>
      </c>
      <c r="C329" s="100" t="s">
        <v>713</v>
      </c>
      <c r="D329" s="101" t="s">
        <v>713</v>
      </c>
      <c r="E329" s="78"/>
      <c r="F329" s="78"/>
      <c r="G329" s="78"/>
      <c r="H329" s="78"/>
      <c r="I329" s="78"/>
      <c r="J329" s="78"/>
      <c r="K329" s="75"/>
    </row>
    <row r="330" spans="1:11" ht="15.75" customHeight="1" x14ac:dyDescent="0.2">
      <c r="A330" s="99" t="s">
        <v>1094</v>
      </c>
      <c r="B330" s="100" t="s">
        <v>1090</v>
      </c>
      <c r="C330" s="100" t="s">
        <v>713</v>
      </c>
      <c r="D330" s="101" t="s">
        <v>1128</v>
      </c>
      <c r="E330" s="78"/>
      <c r="F330" s="78"/>
      <c r="G330" s="78"/>
      <c r="H330" s="78"/>
      <c r="I330" s="78"/>
      <c r="J330" s="78"/>
      <c r="K330" s="75"/>
    </row>
    <row r="331" spans="1:11" ht="15.75" customHeight="1" x14ac:dyDescent="0.2">
      <c r="A331" s="99" t="s">
        <v>1131</v>
      </c>
      <c r="B331" s="100" t="s">
        <v>1132</v>
      </c>
      <c r="C331" s="100" t="s">
        <v>1133</v>
      </c>
      <c r="D331" s="101" t="s">
        <v>1133</v>
      </c>
      <c r="E331" s="78"/>
      <c r="F331" s="78"/>
      <c r="G331" s="78"/>
      <c r="H331" s="78"/>
      <c r="I331" s="78"/>
      <c r="J331" s="78"/>
      <c r="K331" s="75"/>
    </row>
    <row r="332" spans="1:11" ht="15.75" customHeight="1" x14ac:dyDescent="0.2">
      <c r="A332" s="99" t="s">
        <v>1134</v>
      </c>
      <c r="B332" s="100" t="s">
        <v>1132</v>
      </c>
      <c r="C332" s="100" t="s">
        <v>1162</v>
      </c>
      <c r="D332" s="101" t="s">
        <v>1162</v>
      </c>
      <c r="E332" s="78"/>
      <c r="F332" s="78"/>
      <c r="G332" s="78"/>
      <c r="H332" s="78"/>
      <c r="I332" s="78"/>
      <c r="J332" s="78"/>
      <c r="K332" s="75"/>
    </row>
    <row r="333" spans="1:11" ht="15.75" customHeight="1" x14ac:dyDescent="0.2">
      <c r="A333" s="99" t="s">
        <v>1135</v>
      </c>
      <c r="B333" s="100" t="s">
        <v>1132</v>
      </c>
      <c r="C333" s="100" t="s">
        <v>1162</v>
      </c>
      <c r="D333" s="101" t="s">
        <v>1086</v>
      </c>
      <c r="E333" s="78"/>
      <c r="F333" s="78"/>
      <c r="G333" s="78"/>
      <c r="H333" s="78"/>
      <c r="I333" s="78"/>
      <c r="J333" s="78"/>
      <c r="K333" s="75"/>
    </row>
    <row r="334" spans="1:11" ht="15.75" customHeight="1" x14ac:dyDescent="0.2">
      <c r="A334" s="99" t="s">
        <v>1136</v>
      </c>
      <c r="B334" s="100" t="s">
        <v>1132</v>
      </c>
      <c r="C334" s="100" t="s">
        <v>1162</v>
      </c>
      <c r="D334" s="101" t="s">
        <v>1235</v>
      </c>
      <c r="E334" s="78"/>
      <c r="F334" s="78"/>
      <c r="G334" s="78"/>
      <c r="H334" s="78"/>
      <c r="I334" s="78"/>
      <c r="J334" s="78"/>
      <c r="K334" s="75"/>
    </row>
    <row r="335" spans="1:11" ht="15.75" customHeight="1" x14ac:dyDescent="0.2">
      <c r="A335" s="99" t="s">
        <v>1163</v>
      </c>
      <c r="B335" s="100" t="s">
        <v>48</v>
      </c>
      <c r="C335" s="100" t="s">
        <v>467</v>
      </c>
      <c r="D335" s="101" t="s">
        <v>467</v>
      </c>
      <c r="E335" s="78" t="s">
        <v>395</v>
      </c>
      <c r="F335" s="80"/>
      <c r="G335" s="81"/>
      <c r="H335" s="81"/>
      <c r="I335" s="82"/>
      <c r="J335" s="82"/>
    </row>
    <row r="336" spans="1:11" ht="15.75" customHeight="1" x14ac:dyDescent="0.2">
      <c r="A336" s="99" t="s">
        <v>1164</v>
      </c>
      <c r="B336" s="100" t="s">
        <v>48</v>
      </c>
      <c r="C336" s="100" t="s">
        <v>467</v>
      </c>
      <c r="D336" s="101" t="s">
        <v>468</v>
      </c>
      <c r="E336" s="78" t="s">
        <v>395</v>
      </c>
      <c r="F336" s="80"/>
      <c r="G336" s="81"/>
      <c r="H336" s="81"/>
      <c r="I336" s="82"/>
      <c r="J336" s="82"/>
    </row>
    <row r="337" spans="1:10" ht="15.75" customHeight="1" x14ac:dyDescent="0.2">
      <c r="A337" s="99" t="s">
        <v>1165</v>
      </c>
      <c r="B337" s="100" t="s">
        <v>48</v>
      </c>
      <c r="C337" s="100" t="s">
        <v>467</v>
      </c>
      <c r="D337" s="101" t="s">
        <v>1166</v>
      </c>
      <c r="E337" s="78" t="s">
        <v>399</v>
      </c>
      <c r="F337" s="80"/>
      <c r="G337" s="81"/>
      <c r="H337" s="81"/>
      <c r="I337" s="82"/>
      <c r="J337" s="82"/>
    </row>
    <row r="338" spans="1:10" ht="15.75" customHeight="1" x14ac:dyDescent="0.2">
      <c r="A338" s="99" t="s">
        <v>1236</v>
      </c>
      <c r="B338" s="100" t="s">
        <v>1261</v>
      </c>
      <c r="C338" s="100" t="s">
        <v>1237</v>
      </c>
      <c r="D338" s="101" t="s">
        <v>1237</v>
      </c>
      <c r="E338" s="78" t="s">
        <v>401</v>
      </c>
      <c r="F338" s="80"/>
      <c r="G338" s="81"/>
      <c r="H338" s="81"/>
      <c r="I338" s="82"/>
      <c r="J338" s="82"/>
    </row>
    <row r="339" spans="1:10" ht="15.75" customHeight="1" x14ac:dyDescent="0.2">
      <c r="A339" s="99" t="s">
        <v>1238</v>
      </c>
      <c r="B339" s="100" t="s">
        <v>1261</v>
      </c>
      <c r="C339" s="100" t="s">
        <v>1237</v>
      </c>
      <c r="D339" s="101" t="s">
        <v>551</v>
      </c>
      <c r="E339" s="78" t="s">
        <v>730</v>
      </c>
      <c r="F339" s="80"/>
      <c r="G339" s="81"/>
      <c r="H339" s="81"/>
      <c r="I339" s="82"/>
      <c r="J339" s="82"/>
    </row>
    <row r="340" spans="1:10" ht="15.75" customHeight="1" x14ac:dyDescent="0.2">
      <c r="A340" s="99" t="s">
        <v>1239</v>
      </c>
      <c r="B340" s="100" t="s">
        <v>1261</v>
      </c>
      <c r="C340" s="100" t="s">
        <v>1240</v>
      </c>
      <c r="D340" s="101" t="s">
        <v>1240</v>
      </c>
      <c r="E340" s="78" t="s">
        <v>405</v>
      </c>
      <c r="F340" s="80"/>
      <c r="G340" s="81"/>
      <c r="H340" s="81"/>
      <c r="I340" s="82"/>
      <c r="J340" s="82"/>
    </row>
    <row r="341" spans="1:10" x14ac:dyDescent="0.2">
      <c r="A341" s="99" t="s">
        <v>1241</v>
      </c>
      <c r="B341" s="100" t="s">
        <v>1261</v>
      </c>
      <c r="C341" s="100" t="s">
        <v>1242</v>
      </c>
      <c r="D341" s="101" t="s">
        <v>1242</v>
      </c>
      <c r="E341" s="78" t="s">
        <v>408</v>
      </c>
      <c r="F341" s="80"/>
      <c r="G341" s="81"/>
      <c r="H341" s="81"/>
      <c r="I341" s="82"/>
      <c r="J341" s="82"/>
    </row>
    <row r="342" spans="1:10" x14ac:dyDescent="0.2">
      <c r="A342" s="99" t="s">
        <v>1243</v>
      </c>
      <c r="B342" s="100" t="s">
        <v>1261</v>
      </c>
      <c r="C342" s="100" t="s">
        <v>1242</v>
      </c>
      <c r="D342" s="101" t="s">
        <v>1244</v>
      </c>
    </row>
    <row r="343" spans="1:10" x14ac:dyDescent="0.2">
      <c r="A343" s="99" t="s">
        <v>1245</v>
      </c>
      <c r="B343" s="100" t="s">
        <v>1261</v>
      </c>
      <c r="C343" s="100" t="s">
        <v>1242</v>
      </c>
      <c r="D343" s="101" t="s">
        <v>1246</v>
      </c>
    </row>
  </sheetData>
  <sheetProtection algorithmName="SHA-512" hashValue="M9ItB2ofYfI++nDpW3uaV0jWMn10hH3mWQHx9SDkNzWXPP1QNTCPkZ7e13IYQYfLOF5SqiYmvkI2lcBgHla4iA==" saltValue="htFgtvXXn5bHPaDmeOozeQ==" spinCount="100000" sheet="1" objects="1" scenarios="1"/>
  <autoFilter ref="A1:J323"/>
  <pageMargins left="0.35433070866141736" right="0.23622047244094491" top="0.31496062992125984" bottom="0.19685039370078741" header="0.31496062992125984" footer="0.19685039370078741"/>
  <pageSetup scale="7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0"/>
  <sheetViews>
    <sheetView showGridLines="0" topLeftCell="A124" zoomScale="85" zoomScaleNormal="85" workbookViewId="0">
      <selection activeCell="A132" sqref="A132"/>
    </sheetView>
  </sheetViews>
  <sheetFormatPr baseColWidth="10" defaultColWidth="9.140625" defaultRowHeight="15" x14ac:dyDescent="0.25"/>
  <cols>
    <col min="1" max="1" width="87.7109375" customWidth="1"/>
    <col min="2" max="2" width="28.7109375" customWidth="1"/>
    <col min="3" max="3" width="12.85546875" bestFit="1" customWidth="1"/>
    <col min="4" max="4" width="15.42578125" bestFit="1" customWidth="1"/>
  </cols>
  <sheetData>
    <row r="1" spans="1:5" ht="15.75" thickBot="1" x14ac:dyDescent="0.3">
      <c r="A1" s="38" t="s">
        <v>999</v>
      </c>
      <c r="B1" s="39"/>
    </row>
    <row r="2" spans="1:5" ht="15.75" thickBot="1" x14ac:dyDescent="0.3">
      <c r="A2" s="38" t="s">
        <v>1000</v>
      </c>
      <c r="B2" s="39"/>
    </row>
    <row r="3" spans="1:5" ht="15.75" thickBot="1" x14ac:dyDescent="0.3">
      <c r="A3" s="40" t="s">
        <v>411</v>
      </c>
      <c r="B3" s="41" t="s">
        <v>412</v>
      </c>
      <c r="D3">
        <v>42</v>
      </c>
      <c r="E3">
        <v>42</v>
      </c>
    </row>
    <row r="4" spans="1:5" ht="15.75" thickBot="1" x14ac:dyDescent="0.3">
      <c r="A4" s="42" t="s">
        <v>1001</v>
      </c>
      <c r="B4" s="43">
        <v>10</v>
      </c>
      <c r="D4">
        <f>D3+7</f>
        <v>49</v>
      </c>
      <c r="E4">
        <v>35</v>
      </c>
    </row>
    <row r="5" spans="1:5" ht="15.75" thickBot="1" x14ac:dyDescent="0.3">
      <c r="A5" s="44" t="s">
        <v>1002</v>
      </c>
      <c r="B5" s="43">
        <v>11</v>
      </c>
      <c r="D5">
        <f t="shared" ref="D5:D15" si="0">D4+7</f>
        <v>56</v>
      </c>
      <c r="E5">
        <v>28</v>
      </c>
    </row>
    <row r="6" spans="1:5" ht="15.75" thickBot="1" x14ac:dyDescent="0.3">
      <c r="A6" s="44" t="s">
        <v>1003</v>
      </c>
      <c r="B6" s="43">
        <v>12</v>
      </c>
      <c r="D6">
        <f t="shared" si="0"/>
        <v>63</v>
      </c>
      <c r="E6">
        <v>21</v>
      </c>
    </row>
    <row r="7" spans="1:5" ht="15.75" thickBot="1" x14ac:dyDescent="0.3">
      <c r="A7" s="97" t="s">
        <v>1167</v>
      </c>
      <c r="B7" s="43">
        <v>13</v>
      </c>
      <c r="D7">
        <f t="shared" si="0"/>
        <v>70</v>
      </c>
      <c r="E7">
        <v>14</v>
      </c>
    </row>
    <row r="8" spans="1:5" ht="15.75" thickBot="1" x14ac:dyDescent="0.3">
      <c r="A8" s="98" t="s">
        <v>1168</v>
      </c>
      <c r="B8" s="43">
        <v>14</v>
      </c>
      <c r="D8">
        <f t="shared" si="0"/>
        <v>77</v>
      </c>
      <c r="E8">
        <v>7</v>
      </c>
    </row>
    <row r="9" spans="1:5" ht="15.75" thickBot="1" x14ac:dyDescent="0.3">
      <c r="A9" s="45" t="s">
        <v>1004</v>
      </c>
      <c r="B9" s="43">
        <v>20</v>
      </c>
      <c r="D9">
        <f t="shared" si="0"/>
        <v>84</v>
      </c>
    </row>
    <row r="10" spans="1:5" ht="15.75" thickBot="1" x14ac:dyDescent="0.3">
      <c r="A10" s="46" t="s">
        <v>1005</v>
      </c>
      <c r="B10" s="43">
        <v>30</v>
      </c>
      <c r="D10">
        <f t="shared" si="0"/>
        <v>91</v>
      </c>
    </row>
    <row r="11" spans="1:5" ht="15.75" thickBot="1" x14ac:dyDescent="0.3">
      <c r="A11" s="42" t="s">
        <v>1006</v>
      </c>
      <c r="B11" s="43">
        <v>40</v>
      </c>
      <c r="D11">
        <f t="shared" si="0"/>
        <v>98</v>
      </c>
    </row>
    <row r="12" spans="1:5" ht="15.75" thickBot="1" x14ac:dyDescent="0.3">
      <c r="A12" s="47" t="s">
        <v>1007</v>
      </c>
      <c r="B12" s="43">
        <v>50</v>
      </c>
      <c r="D12">
        <f t="shared" si="0"/>
        <v>105</v>
      </c>
    </row>
    <row r="13" spans="1:5" ht="15.75" thickBot="1" x14ac:dyDescent="0.3">
      <c r="A13" s="42" t="s">
        <v>1008</v>
      </c>
      <c r="B13" s="43">
        <v>60</v>
      </c>
      <c r="D13">
        <f t="shared" si="0"/>
        <v>112</v>
      </c>
    </row>
    <row r="14" spans="1:5" ht="15.75" thickBot="1" x14ac:dyDescent="0.3">
      <c r="A14" s="48" t="s">
        <v>1009</v>
      </c>
      <c r="B14" s="43">
        <v>61</v>
      </c>
      <c r="D14">
        <f>D13+7</f>
        <v>119</v>
      </c>
    </row>
    <row r="15" spans="1:5" ht="15.75" thickBot="1" x14ac:dyDescent="0.3">
      <c r="A15" s="42" t="s">
        <v>1010</v>
      </c>
      <c r="B15" s="43">
        <v>70</v>
      </c>
      <c r="D15">
        <f t="shared" si="0"/>
        <v>126</v>
      </c>
    </row>
    <row r="16" spans="1:5" ht="15.75" thickBot="1" x14ac:dyDescent="0.3">
      <c r="A16" s="49" t="s">
        <v>1011</v>
      </c>
      <c r="B16" s="43">
        <v>80</v>
      </c>
    </row>
    <row r="17" spans="1:2" ht="15.75" thickBot="1" x14ac:dyDescent="0.3">
      <c r="A17" s="50" t="s">
        <v>1012</v>
      </c>
      <c r="B17" s="43">
        <v>90</v>
      </c>
    </row>
    <row r="18" spans="1:2" ht="15.75" thickBot="1" x14ac:dyDescent="0.3">
      <c r="A18" s="51"/>
      <c r="B18" s="52"/>
    </row>
    <row r="19" spans="1:2" ht="15.75" thickBot="1" x14ac:dyDescent="0.3">
      <c r="A19" s="53" t="s">
        <v>1013</v>
      </c>
      <c r="B19" s="54"/>
    </row>
    <row r="20" spans="1:2" ht="15.75" thickBot="1" x14ac:dyDescent="0.3">
      <c r="A20" s="38" t="s">
        <v>1014</v>
      </c>
      <c r="B20" s="39"/>
    </row>
    <row r="21" spans="1:2" ht="15.75" thickBot="1" x14ac:dyDescent="0.3">
      <c r="A21" s="55" t="s">
        <v>411</v>
      </c>
      <c r="B21" s="56" t="s">
        <v>412</v>
      </c>
    </row>
    <row r="22" spans="1:2" ht="15.75" thickBot="1" x14ac:dyDescent="0.3">
      <c r="A22" s="38" t="s">
        <v>1015</v>
      </c>
      <c r="B22" s="57" t="s">
        <v>1016</v>
      </c>
    </row>
    <row r="23" spans="1:2" ht="15.75" thickBot="1" x14ac:dyDescent="0.3">
      <c r="A23" s="58" t="s">
        <v>1017</v>
      </c>
      <c r="B23" s="59" t="s">
        <v>1018</v>
      </c>
    </row>
    <row r="24" spans="1:2" ht="15.75" thickBot="1" x14ac:dyDescent="0.3">
      <c r="A24" s="58" t="s">
        <v>1019</v>
      </c>
      <c r="B24" s="59" t="s">
        <v>1020</v>
      </c>
    </row>
    <row r="25" spans="1:2" ht="15.75" thickBot="1" x14ac:dyDescent="0.3">
      <c r="A25" s="58" t="s">
        <v>1021</v>
      </c>
      <c r="B25" s="59" t="s">
        <v>1022</v>
      </c>
    </row>
    <row r="26" spans="1:2" ht="15.75" thickBot="1" x14ac:dyDescent="0.3">
      <c r="A26" s="58" t="s">
        <v>1023</v>
      </c>
      <c r="B26" s="84" t="s">
        <v>1024</v>
      </c>
    </row>
    <row r="27" spans="1:2" ht="15.75" thickBot="1" x14ac:dyDescent="0.3">
      <c r="A27" s="58" t="s">
        <v>1025</v>
      </c>
      <c r="B27" s="59" t="s">
        <v>1026</v>
      </c>
    </row>
    <row r="28" spans="1:2" ht="15.75" thickBot="1" x14ac:dyDescent="0.3">
      <c r="A28" s="58" t="s">
        <v>1027</v>
      </c>
      <c r="B28" s="59" t="s">
        <v>1028</v>
      </c>
    </row>
    <row r="29" spans="1:2" ht="15.75" thickBot="1" x14ac:dyDescent="0.3">
      <c r="A29" s="58" t="s">
        <v>1029</v>
      </c>
      <c r="B29" s="59" t="s">
        <v>1030</v>
      </c>
    </row>
    <row r="30" spans="1:2" ht="15.75" thickBot="1" x14ac:dyDescent="0.3">
      <c r="A30" s="38" t="s">
        <v>1031</v>
      </c>
      <c r="B30" s="60" t="s">
        <v>1032</v>
      </c>
    </row>
    <row r="31" spans="1:2" ht="15.75" thickBot="1" x14ac:dyDescent="0.3">
      <c r="A31" s="58" t="s">
        <v>1033</v>
      </c>
      <c r="B31" s="59" t="s">
        <v>1034</v>
      </c>
    </row>
    <row r="32" spans="1:2" ht="15.75" thickBot="1" x14ac:dyDescent="0.3">
      <c r="A32" s="38" t="s">
        <v>1009</v>
      </c>
      <c r="B32" s="61">
        <v>61</v>
      </c>
    </row>
    <row r="33" spans="1:2" ht="15.75" thickBot="1" x14ac:dyDescent="0.3">
      <c r="A33" s="58" t="s">
        <v>1035</v>
      </c>
      <c r="B33" s="59" t="s">
        <v>1020</v>
      </c>
    </row>
    <row r="34" spans="1:2" ht="15.75" thickBot="1" x14ac:dyDescent="0.3">
      <c r="A34" s="58" t="s">
        <v>1036</v>
      </c>
      <c r="B34" s="59" t="s">
        <v>1022</v>
      </c>
    </row>
    <row r="35" spans="1:2" ht="15.75" thickBot="1" x14ac:dyDescent="0.3">
      <c r="A35" s="58" t="s">
        <v>1037</v>
      </c>
      <c r="B35" s="59" t="s">
        <v>1024</v>
      </c>
    </row>
    <row r="36" spans="1:2" ht="15.75" thickBot="1" x14ac:dyDescent="0.3">
      <c r="A36" s="58" t="s">
        <v>1038</v>
      </c>
      <c r="B36" s="59" t="s">
        <v>1026</v>
      </c>
    </row>
    <row r="37" spans="1:2" ht="15.75" thickBot="1" x14ac:dyDescent="0.3">
      <c r="A37" s="58" t="s">
        <v>1039</v>
      </c>
      <c r="B37" s="59" t="s">
        <v>1028</v>
      </c>
    </row>
    <row r="38" spans="1:2" ht="15.75" thickBot="1" x14ac:dyDescent="0.3">
      <c r="A38" s="58" t="s">
        <v>1040</v>
      </c>
      <c r="B38" s="59" t="s">
        <v>1030</v>
      </c>
    </row>
    <row r="39" spans="1:2" ht="15.75" thickBot="1" x14ac:dyDescent="0.3">
      <c r="A39" s="58" t="s">
        <v>1041</v>
      </c>
      <c r="B39" s="59" t="s">
        <v>1034</v>
      </c>
    </row>
    <row r="40" spans="1:2" ht="15.75" thickBot="1" x14ac:dyDescent="0.3">
      <c r="A40" s="38" t="s">
        <v>1042</v>
      </c>
      <c r="B40" s="62">
        <v>20</v>
      </c>
    </row>
    <row r="41" spans="1:2" ht="15.75" thickBot="1" x14ac:dyDescent="0.3">
      <c r="A41" s="58" t="s">
        <v>1019</v>
      </c>
      <c r="B41" s="59" t="s">
        <v>1020</v>
      </c>
    </row>
    <row r="42" spans="1:2" ht="15.75" thickBot="1" x14ac:dyDescent="0.3">
      <c r="A42" s="58" t="s">
        <v>1021</v>
      </c>
      <c r="B42" s="59" t="s">
        <v>1022</v>
      </c>
    </row>
    <row r="43" spans="1:2" ht="15.75" thickBot="1" x14ac:dyDescent="0.3">
      <c r="A43" s="58" t="s">
        <v>1023</v>
      </c>
      <c r="B43" s="59" t="s">
        <v>1024</v>
      </c>
    </row>
    <row r="44" spans="1:2" ht="15.75" thickBot="1" x14ac:dyDescent="0.3">
      <c r="A44" s="58" t="s">
        <v>1043</v>
      </c>
      <c r="B44" s="59" t="s">
        <v>1044</v>
      </c>
    </row>
    <row r="45" spans="1:2" ht="15.75" thickBot="1" x14ac:dyDescent="0.3">
      <c r="A45" s="58" t="s">
        <v>1025</v>
      </c>
      <c r="B45" s="59" t="s">
        <v>1026</v>
      </c>
    </row>
    <row r="46" spans="1:2" ht="15.75" thickBot="1" x14ac:dyDescent="0.3">
      <c r="A46" s="58" t="s">
        <v>1045</v>
      </c>
      <c r="B46" s="59" t="s">
        <v>1046</v>
      </c>
    </row>
    <row r="47" spans="1:2" ht="15.75" thickBot="1" x14ac:dyDescent="0.3">
      <c r="A47" s="58" t="s">
        <v>1027</v>
      </c>
      <c r="B47" s="59" t="s">
        <v>1028</v>
      </c>
    </row>
    <row r="48" spans="1:2" ht="15.75" thickBot="1" x14ac:dyDescent="0.3">
      <c r="A48" s="58" t="s">
        <v>1029</v>
      </c>
      <c r="B48" s="59" t="s">
        <v>1030</v>
      </c>
    </row>
    <row r="49" spans="1:2" ht="15.75" thickBot="1" x14ac:dyDescent="0.3">
      <c r="A49" s="38" t="s">
        <v>456</v>
      </c>
      <c r="B49" s="63">
        <v>30</v>
      </c>
    </row>
    <row r="50" spans="1:2" ht="15.75" thickBot="1" x14ac:dyDescent="0.3">
      <c r="A50" s="58" t="s">
        <v>1047</v>
      </c>
      <c r="B50" s="59" t="s">
        <v>1048</v>
      </c>
    </row>
    <row r="51" spans="1:2" ht="15.75" thickBot="1" x14ac:dyDescent="0.3">
      <c r="A51" s="58" t="s">
        <v>1049</v>
      </c>
      <c r="B51" s="59" t="s">
        <v>1050</v>
      </c>
    </row>
    <row r="52" spans="1:2" ht="15.75" thickBot="1" x14ac:dyDescent="0.3">
      <c r="A52" s="58" t="s">
        <v>1051</v>
      </c>
      <c r="B52" s="59" t="s">
        <v>1052</v>
      </c>
    </row>
    <row r="53" spans="1:2" ht="15.75" thickBot="1" x14ac:dyDescent="0.3">
      <c r="A53" s="38" t="s">
        <v>723</v>
      </c>
      <c r="B53" s="64">
        <v>50</v>
      </c>
    </row>
    <row r="54" spans="1:2" ht="15.75" thickBot="1" x14ac:dyDescent="0.3">
      <c r="A54" s="65" t="s">
        <v>1019</v>
      </c>
      <c r="B54" s="66" t="s">
        <v>1020</v>
      </c>
    </row>
    <row r="55" spans="1:2" ht="15.75" thickBot="1" x14ac:dyDescent="0.3">
      <c r="A55" s="65" t="s">
        <v>1021</v>
      </c>
      <c r="B55" s="66" t="s">
        <v>1022</v>
      </c>
    </row>
    <row r="56" spans="1:2" ht="15.75" thickBot="1" x14ac:dyDescent="0.3">
      <c r="A56" s="65" t="s">
        <v>1053</v>
      </c>
      <c r="B56" s="66" t="s">
        <v>1054</v>
      </c>
    </row>
    <row r="57" spans="1:2" ht="15.75" thickBot="1" x14ac:dyDescent="0.3">
      <c r="A57" s="65" t="s">
        <v>1023</v>
      </c>
      <c r="B57" s="66" t="s">
        <v>1024</v>
      </c>
    </row>
    <row r="58" spans="1:2" ht="15.75" thickBot="1" x14ac:dyDescent="0.3">
      <c r="A58" s="65" t="s">
        <v>1025</v>
      </c>
      <c r="B58" s="66" t="s">
        <v>1026</v>
      </c>
    </row>
    <row r="59" spans="1:2" ht="15.75" thickBot="1" x14ac:dyDescent="0.3">
      <c r="A59" s="65" t="s">
        <v>1027</v>
      </c>
      <c r="B59" s="66" t="s">
        <v>1028</v>
      </c>
    </row>
    <row r="60" spans="1:2" ht="15.75" thickBot="1" x14ac:dyDescent="0.3">
      <c r="A60" s="65" t="s">
        <v>1029</v>
      </c>
      <c r="B60" s="66" t="s">
        <v>1030</v>
      </c>
    </row>
    <row r="61" spans="1:2" ht="15.75" thickBot="1" x14ac:dyDescent="0.3">
      <c r="A61" s="38" t="s">
        <v>723</v>
      </c>
      <c r="B61" s="67">
        <v>80</v>
      </c>
    </row>
    <row r="62" spans="1:2" ht="15.75" thickBot="1" x14ac:dyDescent="0.3">
      <c r="A62" s="65" t="s">
        <v>1017</v>
      </c>
      <c r="B62" s="59" t="s">
        <v>1018</v>
      </c>
    </row>
    <row r="63" spans="1:2" ht="15.75" thickBot="1" x14ac:dyDescent="0.3">
      <c r="A63" s="65" t="s">
        <v>1019</v>
      </c>
      <c r="B63" s="59" t="s">
        <v>1020</v>
      </c>
    </row>
    <row r="64" spans="1:2" ht="15.75" thickBot="1" x14ac:dyDescent="0.3">
      <c r="A64" s="65" t="s">
        <v>1021</v>
      </c>
      <c r="B64" s="59" t="s">
        <v>1022</v>
      </c>
    </row>
    <row r="65" spans="1:2" ht="15.75" thickBot="1" x14ac:dyDescent="0.3">
      <c r="A65" s="65" t="s">
        <v>1023</v>
      </c>
      <c r="B65" s="59" t="s">
        <v>1024</v>
      </c>
    </row>
    <row r="66" spans="1:2" ht="15.75" thickBot="1" x14ac:dyDescent="0.3">
      <c r="A66" s="65" t="s">
        <v>1025</v>
      </c>
      <c r="B66" s="59" t="s">
        <v>1026</v>
      </c>
    </row>
    <row r="67" spans="1:2" ht="15.75" thickBot="1" x14ac:dyDescent="0.3">
      <c r="A67" s="65" t="s">
        <v>1027</v>
      </c>
      <c r="B67" s="59" t="s">
        <v>1028</v>
      </c>
    </row>
    <row r="68" spans="1:2" ht="15.75" thickBot="1" x14ac:dyDescent="0.3">
      <c r="A68" s="65" t="s">
        <v>1029</v>
      </c>
      <c r="B68" s="59" t="s">
        <v>1030</v>
      </c>
    </row>
    <row r="69" spans="1:2" ht="15.75" thickBot="1" x14ac:dyDescent="0.3">
      <c r="A69" s="65" t="s">
        <v>1043</v>
      </c>
      <c r="B69" s="66" t="s">
        <v>1044</v>
      </c>
    </row>
    <row r="70" spans="1:2" ht="15.75" thickBot="1" x14ac:dyDescent="0.3">
      <c r="A70" s="65" t="s">
        <v>1045</v>
      </c>
      <c r="B70" s="66" t="s">
        <v>1046</v>
      </c>
    </row>
    <row r="71" spans="1:2" ht="15.75" thickBot="1" x14ac:dyDescent="0.3">
      <c r="A71" s="65" t="s">
        <v>1047</v>
      </c>
      <c r="B71" s="66" t="s">
        <v>1048</v>
      </c>
    </row>
    <row r="72" spans="1:2" ht="15.75" thickBot="1" x14ac:dyDescent="0.3">
      <c r="A72" s="65" t="s">
        <v>1049</v>
      </c>
      <c r="B72" s="66" t="s">
        <v>1050</v>
      </c>
    </row>
    <row r="73" spans="1:2" ht="15.75" thickBot="1" x14ac:dyDescent="0.3">
      <c r="A73" s="65" t="s">
        <v>1051</v>
      </c>
      <c r="B73" s="66" t="s">
        <v>1052</v>
      </c>
    </row>
    <row r="74" spans="1:2" ht="15.75" thickBot="1" x14ac:dyDescent="0.3">
      <c r="A74" s="65" t="s">
        <v>1053</v>
      </c>
      <c r="B74" s="66" t="s">
        <v>1054</v>
      </c>
    </row>
    <row r="75" spans="1:2" ht="15.75" thickBot="1" x14ac:dyDescent="0.3">
      <c r="A75" s="130" t="s">
        <v>1055</v>
      </c>
      <c r="B75" s="131"/>
    </row>
    <row r="76" spans="1:2" ht="15.75" thickBot="1" x14ac:dyDescent="0.3">
      <c r="A76" s="37" t="s">
        <v>1056</v>
      </c>
      <c r="B76" s="68" t="s">
        <v>1022</v>
      </c>
    </row>
    <row r="77" spans="1:2" ht="15.75" thickBot="1" x14ac:dyDescent="0.3">
      <c r="A77" s="37" t="s">
        <v>1057</v>
      </c>
      <c r="B77" s="68" t="s">
        <v>1024</v>
      </c>
    </row>
    <row r="78" spans="1:2" ht="15.75" thickBot="1" x14ac:dyDescent="0.3">
      <c r="A78" s="37" t="s">
        <v>1058</v>
      </c>
      <c r="B78" s="68" t="s">
        <v>1044</v>
      </c>
    </row>
    <row r="79" spans="1:2" ht="15.75" thickBot="1" x14ac:dyDescent="0.3">
      <c r="A79" s="37" t="s">
        <v>1059</v>
      </c>
      <c r="B79" s="68" t="s">
        <v>1026</v>
      </c>
    </row>
    <row r="80" spans="1:2" ht="15.75" thickBot="1" x14ac:dyDescent="0.3">
      <c r="A80" s="37" t="s">
        <v>1060</v>
      </c>
      <c r="B80" s="68" t="s">
        <v>1046</v>
      </c>
    </row>
    <row r="81" spans="1:2" ht="15.75" thickBot="1" x14ac:dyDescent="0.3">
      <c r="A81" s="37" t="s">
        <v>1061</v>
      </c>
      <c r="B81" s="68" t="s">
        <v>1028</v>
      </c>
    </row>
    <row r="82" spans="1:2" ht="15.75" thickBot="1" x14ac:dyDescent="0.3">
      <c r="A82" s="37" t="s">
        <v>1062</v>
      </c>
      <c r="B82" s="68" t="s">
        <v>1030</v>
      </c>
    </row>
    <row r="83" spans="1:2" ht="15.75" thickBot="1" x14ac:dyDescent="0.3">
      <c r="A83" s="37" t="s">
        <v>1063</v>
      </c>
      <c r="B83" s="68" t="s">
        <v>1034</v>
      </c>
    </row>
    <row r="84" spans="1:2" x14ac:dyDescent="0.25">
      <c r="A84" s="52"/>
      <c r="B84" s="52"/>
    </row>
    <row r="85" spans="1:2" ht="15.75" thickBot="1" x14ac:dyDescent="0.3">
      <c r="A85" s="3" t="s">
        <v>409</v>
      </c>
    </row>
    <row r="86" spans="1:2" ht="15.75" thickBot="1" x14ac:dyDescent="0.3">
      <c r="A86" s="124" t="s">
        <v>439</v>
      </c>
      <c r="B86" s="125"/>
    </row>
    <row r="87" spans="1:2" ht="15.75" thickBot="1" x14ac:dyDescent="0.3">
      <c r="A87" s="124" t="s">
        <v>434</v>
      </c>
      <c r="B87" s="125"/>
    </row>
    <row r="88" spans="1:2" ht="15.75" thickBot="1" x14ac:dyDescent="0.3">
      <c r="A88" s="4" t="s">
        <v>411</v>
      </c>
      <c r="B88" s="5" t="s">
        <v>412</v>
      </c>
    </row>
    <row r="89" spans="1:2" ht="15.75" thickBot="1" x14ac:dyDescent="0.3">
      <c r="A89" s="6" t="s">
        <v>435</v>
      </c>
      <c r="B89" s="10" t="s">
        <v>19</v>
      </c>
    </row>
    <row r="90" spans="1:2" ht="15.75" thickBot="1" x14ac:dyDescent="0.3">
      <c r="A90" s="6" t="s">
        <v>40</v>
      </c>
      <c r="B90" s="10" t="s">
        <v>11</v>
      </c>
    </row>
    <row r="91" spans="1:2" ht="15.75" thickBot="1" x14ac:dyDescent="0.3"/>
    <row r="92" spans="1:2" ht="15.75" thickBot="1" x14ac:dyDescent="0.3">
      <c r="A92" s="126" t="s">
        <v>953</v>
      </c>
      <c r="B92" s="127"/>
    </row>
    <row r="93" spans="1:2" ht="15.75" thickBot="1" x14ac:dyDescent="0.3">
      <c r="A93" s="126" t="s">
        <v>963</v>
      </c>
      <c r="B93" s="127"/>
    </row>
    <row r="94" spans="1:2" ht="15.75" thickBot="1" x14ac:dyDescent="0.3">
      <c r="A94" s="15" t="s">
        <v>411</v>
      </c>
      <c r="B94" s="16" t="s">
        <v>412</v>
      </c>
    </row>
    <row r="95" spans="1:2" ht="15.75" thickBot="1" x14ac:dyDescent="0.3">
      <c r="A95" s="128" t="s">
        <v>964</v>
      </c>
      <c r="B95" s="129"/>
    </row>
    <row r="96" spans="1:2" ht="15.75" thickBot="1" x14ac:dyDescent="0.3">
      <c r="A96" s="17" t="s">
        <v>954</v>
      </c>
      <c r="B96" s="18" t="s">
        <v>955</v>
      </c>
    </row>
    <row r="97" spans="1:2" ht="15.75" thickBot="1" x14ac:dyDescent="0.3">
      <c r="A97" s="17" t="s">
        <v>956</v>
      </c>
      <c r="B97" s="18" t="s">
        <v>957</v>
      </c>
    </row>
    <row r="98" spans="1:2" ht="15.75" thickBot="1" x14ac:dyDescent="0.3">
      <c r="A98" s="17" t="s">
        <v>965</v>
      </c>
      <c r="B98" s="18" t="s">
        <v>960</v>
      </c>
    </row>
    <row r="99" spans="1:2" ht="15.75" thickBot="1" x14ac:dyDescent="0.3">
      <c r="A99" s="17" t="s">
        <v>958</v>
      </c>
      <c r="B99" s="18" t="s">
        <v>959</v>
      </c>
    </row>
    <row r="100" spans="1:2" ht="15.75" thickBot="1" x14ac:dyDescent="0.3">
      <c r="A100" s="17" t="s">
        <v>961</v>
      </c>
      <c r="B100" s="18" t="s">
        <v>962</v>
      </c>
    </row>
    <row r="101" spans="1:2" ht="15.75" thickBot="1" x14ac:dyDescent="0.3">
      <c r="A101" s="128" t="s">
        <v>966</v>
      </c>
      <c r="B101" s="129"/>
    </row>
    <row r="102" spans="1:2" ht="15.75" thickBot="1" x14ac:dyDescent="0.3">
      <c r="A102" s="17" t="s">
        <v>967</v>
      </c>
      <c r="B102" s="18" t="s">
        <v>968</v>
      </c>
    </row>
    <row r="103" spans="1:2" ht="15.75" thickBot="1" x14ac:dyDescent="0.3">
      <c r="A103" s="17" t="s">
        <v>969</v>
      </c>
      <c r="B103" s="18" t="s">
        <v>970</v>
      </c>
    </row>
    <row r="104" spans="1:2" ht="24.75" thickBot="1" x14ac:dyDescent="0.3">
      <c r="A104" s="17" t="s">
        <v>971</v>
      </c>
      <c r="B104" s="18" t="s">
        <v>972</v>
      </c>
    </row>
    <row r="105" spans="1:2" ht="24.75" thickBot="1" x14ac:dyDescent="0.3">
      <c r="A105" s="17" t="s">
        <v>973</v>
      </c>
      <c r="B105" s="18" t="s">
        <v>974</v>
      </c>
    </row>
    <row r="106" spans="1:2" ht="15.75" thickBot="1" x14ac:dyDescent="0.3">
      <c r="A106" s="122" t="s">
        <v>1289</v>
      </c>
      <c r="B106" s="123" t="s">
        <v>975</v>
      </c>
    </row>
    <row r="107" spans="1:2" ht="36.75" thickBot="1" x14ac:dyDescent="0.3">
      <c r="A107" s="122" t="s">
        <v>1290</v>
      </c>
      <c r="B107" s="123" t="s">
        <v>1288</v>
      </c>
    </row>
    <row r="108" spans="1:2" ht="15.75" thickBot="1" x14ac:dyDescent="0.3">
      <c r="A108" s="17" t="s">
        <v>976</v>
      </c>
      <c r="B108" s="18" t="s">
        <v>977</v>
      </c>
    </row>
    <row r="109" spans="1:2" ht="15.75" thickBot="1" x14ac:dyDescent="0.3">
      <c r="A109" s="17" t="s">
        <v>978</v>
      </c>
      <c r="B109" s="18" t="s">
        <v>979</v>
      </c>
    </row>
    <row r="110" spans="1:2" ht="15.75" thickBot="1" x14ac:dyDescent="0.3">
      <c r="A110" s="17" t="s">
        <v>980</v>
      </c>
      <c r="B110" s="18" t="s">
        <v>981</v>
      </c>
    </row>
    <row r="111" spans="1:2" ht="15.75" thickBot="1" x14ac:dyDescent="0.3"/>
    <row r="112" spans="1:2" ht="15.75" thickBot="1" x14ac:dyDescent="0.3">
      <c r="A112" s="124" t="s">
        <v>991</v>
      </c>
      <c r="B112" s="125"/>
    </row>
    <row r="113" spans="1:4" ht="15.75" thickBot="1" x14ac:dyDescent="0.3">
      <c r="A113" s="124" t="s">
        <v>410</v>
      </c>
      <c r="B113" s="125"/>
      <c r="C113" s="12" t="s">
        <v>437</v>
      </c>
      <c r="D113" s="12"/>
    </row>
    <row r="114" spans="1:4" ht="15.75" thickBot="1" x14ac:dyDescent="0.3">
      <c r="A114" s="4" t="s">
        <v>411</v>
      </c>
      <c r="B114" s="5" t="s">
        <v>412</v>
      </c>
      <c r="C114" s="1" t="s">
        <v>80</v>
      </c>
      <c r="D114" s="1" t="s">
        <v>438</v>
      </c>
    </row>
    <row r="115" spans="1:4" ht="24.75" thickBot="1" x14ac:dyDescent="0.3">
      <c r="A115" s="37" t="s">
        <v>995</v>
      </c>
      <c r="B115" s="7" t="s">
        <v>993</v>
      </c>
      <c r="C115" s="2">
        <v>43070</v>
      </c>
      <c r="D115" s="2">
        <v>43100</v>
      </c>
    </row>
    <row r="116" spans="1:4" ht="24.75" thickBot="1" x14ac:dyDescent="0.3">
      <c r="A116" s="37" t="s">
        <v>996</v>
      </c>
      <c r="B116" s="7" t="s">
        <v>994</v>
      </c>
      <c r="C116" s="2">
        <v>42736</v>
      </c>
      <c r="D116" s="2">
        <v>43069</v>
      </c>
    </row>
    <row r="117" spans="1:4" ht="15.75" thickBot="1" x14ac:dyDescent="0.3">
      <c r="A117" s="6" t="s">
        <v>413</v>
      </c>
      <c r="B117" s="7" t="s">
        <v>18</v>
      </c>
      <c r="C117" s="11">
        <v>43101</v>
      </c>
      <c r="D117" s="11">
        <v>43131</v>
      </c>
    </row>
    <row r="118" spans="1:4" ht="15.75" thickBot="1" x14ac:dyDescent="0.3">
      <c r="A118" s="6" t="s">
        <v>414</v>
      </c>
      <c r="B118" s="7" t="s">
        <v>21</v>
      </c>
      <c r="C118" s="2">
        <v>43132</v>
      </c>
      <c r="D118" s="2">
        <v>43159</v>
      </c>
    </row>
    <row r="119" spans="1:4" ht="15.75" thickBot="1" x14ac:dyDescent="0.3">
      <c r="A119" s="6" t="s">
        <v>415</v>
      </c>
      <c r="B119" s="7" t="s">
        <v>16</v>
      </c>
      <c r="C119" s="2">
        <v>43160</v>
      </c>
      <c r="D119" s="2">
        <v>43190</v>
      </c>
    </row>
    <row r="120" spans="1:4" ht="15.75" thickBot="1" x14ac:dyDescent="0.3">
      <c r="A120" s="6" t="s">
        <v>416</v>
      </c>
      <c r="B120" s="7" t="s">
        <v>17</v>
      </c>
      <c r="C120" s="2">
        <v>43191</v>
      </c>
      <c r="D120" s="2">
        <v>43220</v>
      </c>
    </row>
    <row r="121" spans="1:4" ht="15.75" thickBot="1" x14ac:dyDescent="0.3">
      <c r="A121" s="6" t="s">
        <v>417</v>
      </c>
      <c r="B121" s="7" t="s">
        <v>20</v>
      </c>
      <c r="C121" s="2">
        <v>43221</v>
      </c>
      <c r="D121" s="2">
        <v>43251</v>
      </c>
    </row>
    <row r="122" spans="1:4" ht="15.75" thickBot="1" x14ac:dyDescent="0.3">
      <c r="A122" s="6" t="s">
        <v>418</v>
      </c>
      <c r="B122" s="7" t="s">
        <v>13</v>
      </c>
      <c r="C122" s="2">
        <v>43252</v>
      </c>
      <c r="D122" s="2">
        <v>43281</v>
      </c>
    </row>
    <row r="123" spans="1:4" ht="15.75" thickBot="1" x14ac:dyDescent="0.3">
      <c r="A123" s="6" t="s">
        <v>419</v>
      </c>
      <c r="B123" s="7" t="s">
        <v>14</v>
      </c>
      <c r="C123" s="2">
        <v>43282</v>
      </c>
      <c r="D123" s="2">
        <v>43312</v>
      </c>
    </row>
    <row r="124" spans="1:4" ht="15.75" thickBot="1" x14ac:dyDescent="0.3">
      <c r="A124" s="6" t="s">
        <v>420</v>
      </c>
      <c r="B124" s="7" t="s">
        <v>15</v>
      </c>
      <c r="C124" s="2">
        <v>43313</v>
      </c>
      <c r="D124" s="2">
        <v>43343</v>
      </c>
    </row>
    <row r="125" spans="1:4" ht="15.75" thickBot="1" x14ac:dyDescent="0.3">
      <c r="A125" s="6" t="s">
        <v>421</v>
      </c>
      <c r="B125" s="7" t="s">
        <v>10</v>
      </c>
      <c r="C125" s="2">
        <v>43344</v>
      </c>
      <c r="D125" s="2">
        <v>43373</v>
      </c>
    </row>
    <row r="126" spans="1:4" ht="27.75" customHeight="1" thickBot="1" x14ac:dyDescent="0.3">
      <c r="A126" s="6" t="s">
        <v>422</v>
      </c>
      <c r="B126" s="7" t="s">
        <v>423</v>
      </c>
      <c r="C126" s="2">
        <v>43374</v>
      </c>
      <c r="D126" s="2">
        <v>43404</v>
      </c>
    </row>
    <row r="127" spans="1:4" ht="27.75" customHeight="1" thickBot="1" x14ac:dyDescent="0.3">
      <c r="A127" s="6" t="s">
        <v>424</v>
      </c>
      <c r="B127" s="7" t="s">
        <v>425</v>
      </c>
      <c r="C127" s="2">
        <v>43405</v>
      </c>
      <c r="D127" s="2">
        <v>43434</v>
      </c>
    </row>
    <row r="128" spans="1:4" ht="15.75" thickBot="1" x14ac:dyDescent="0.3">
      <c r="A128" s="6" t="s">
        <v>426</v>
      </c>
      <c r="B128" s="7" t="s">
        <v>427</v>
      </c>
      <c r="C128" s="2">
        <v>43435</v>
      </c>
      <c r="D128" s="2">
        <v>43465</v>
      </c>
    </row>
    <row r="129" spans="1:2" ht="15.75" thickBot="1" x14ac:dyDescent="0.3"/>
    <row r="130" spans="1:2" ht="15.75" thickBot="1" x14ac:dyDescent="0.3">
      <c r="A130" s="124" t="s">
        <v>990</v>
      </c>
      <c r="B130" s="125"/>
    </row>
    <row r="131" spans="1:2" ht="15.75" thickBot="1" x14ac:dyDescent="0.3">
      <c r="A131" s="124" t="s">
        <v>428</v>
      </c>
      <c r="B131" s="125"/>
    </row>
    <row r="132" spans="1:2" ht="15.75" thickBot="1" x14ac:dyDescent="0.3">
      <c r="A132" s="4" t="s">
        <v>411</v>
      </c>
      <c r="B132" s="5" t="s">
        <v>412</v>
      </c>
    </row>
    <row r="133" spans="1:2" ht="15.75" thickBot="1" x14ac:dyDescent="0.3">
      <c r="A133" s="6" t="s">
        <v>429</v>
      </c>
      <c r="B133" s="8">
        <v>1</v>
      </c>
    </row>
    <row r="134" spans="1:2" ht="15.75" thickBot="1" x14ac:dyDescent="0.3">
      <c r="A134" s="6" t="s">
        <v>430</v>
      </c>
      <c r="B134" s="8">
        <v>2</v>
      </c>
    </row>
    <row r="135" spans="1:2" ht="15.75" thickBot="1" x14ac:dyDescent="0.3">
      <c r="A135" s="6" t="s">
        <v>431</v>
      </c>
      <c r="B135" s="8">
        <v>3</v>
      </c>
    </row>
    <row r="136" spans="1:2" ht="15.75" thickBot="1" x14ac:dyDescent="0.3">
      <c r="A136" s="6" t="s">
        <v>432</v>
      </c>
      <c r="B136" s="8">
        <v>4</v>
      </c>
    </row>
    <row r="137" spans="1:2" ht="15.75" thickBot="1" x14ac:dyDescent="0.3">
      <c r="A137" s="140" t="s">
        <v>1309</v>
      </c>
      <c r="B137" s="141" t="s">
        <v>1310</v>
      </c>
    </row>
    <row r="138" spans="1:2" ht="26.25" thickBot="1" x14ac:dyDescent="0.3">
      <c r="A138" s="140" t="s">
        <v>1311</v>
      </c>
      <c r="B138" s="141" t="s">
        <v>1312</v>
      </c>
    </row>
    <row r="139" spans="1:2" ht="15.75" thickBot="1" x14ac:dyDescent="0.3">
      <c r="A139" s="142" t="s">
        <v>1313</v>
      </c>
      <c r="B139" s="141" t="s">
        <v>1314</v>
      </c>
    </row>
    <row r="140" spans="1:2" ht="26.25" thickBot="1" x14ac:dyDescent="0.3">
      <c r="A140" s="142" t="s">
        <v>1315</v>
      </c>
      <c r="B140" s="141" t="s">
        <v>1316</v>
      </c>
    </row>
    <row r="141" spans="1:2" ht="15.75" thickBot="1" x14ac:dyDescent="0.3">
      <c r="A141" s="112" t="s">
        <v>433</v>
      </c>
      <c r="B141" s="113">
        <v>7</v>
      </c>
    </row>
    <row r="142" spans="1:2" ht="15.75" thickBot="1" x14ac:dyDescent="0.3">
      <c r="A142" s="112" t="s">
        <v>1317</v>
      </c>
      <c r="B142" s="113">
        <v>8</v>
      </c>
    </row>
    <row r="143" spans="1:2" ht="15.75" thickBot="1" x14ac:dyDescent="0.3">
      <c r="A143" s="112" t="s">
        <v>1262</v>
      </c>
      <c r="B143" s="113">
        <v>9</v>
      </c>
    </row>
    <row r="144" spans="1:2" ht="15.75" thickBot="1" x14ac:dyDescent="0.3">
      <c r="A144" s="112" t="s">
        <v>1263</v>
      </c>
      <c r="B144" s="113">
        <v>10</v>
      </c>
    </row>
    <row r="145" spans="1:2" ht="15.75" thickBot="1" x14ac:dyDescent="0.3">
      <c r="A145" s="112" t="s">
        <v>1264</v>
      </c>
      <c r="B145" s="113">
        <v>11</v>
      </c>
    </row>
    <row r="146" spans="1:2" ht="15.75" thickBot="1" x14ac:dyDescent="0.3">
      <c r="A146" s="112" t="s">
        <v>1265</v>
      </c>
      <c r="B146" s="113">
        <v>12</v>
      </c>
    </row>
    <row r="147" spans="1:2" ht="15.75" thickBot="1" x14ac:dyDescent="0.3"/>
    <row r="148" spans="1:2" ht="15.75" thickBot="1" x14ac:dyDescent="0.3">
      <c r="A148" s="124" t="s">
        <v>990</v>
      </c>
      <c r="B148" s="125"/>
    </row>
    <row r="149" spans="1:2" ht="15.75" thickBot="1" x14ac:dyDescent="0.3">
      <c r="A149" s="124" t="s">
        <v>436</v>
      </c>
      <c r="B149" s="125"/>
    </row>
    <row r="150" spans="1:2" ht="15.75" thickBot="1" x14ac:dyDescent="0.3">
      <c r="A150" s="4" t="s">
        <v>411</v>
      </c>
      <c r="B150" s="5" t="s">
        <v>412</v>
      </c>
    </row>
    <row r="151" spans="1:2" ht="15.75" thickBot="1" x14ac:dyDescent="0.3">
      <c r="A151" s="6" t="s">
        <v>53</v>
      </c>
      <c r="B151" s="19" t="s">
        <v>24</v>
      </c>
    </row>
    <row r="152" spans="1:2" ht="15.75" thickBot="1" x14ac:dyDescent="0.3">
      <c r="A152" s="6" t="s">
        <v>54</v>
      </c>
      <c r="B152" s="19" t="s">
        <v>25</v>
      </c>
    </row>
    <row r="153" spans="1:2" ht="15.75" thickBot="1" x14ac:dyDescent="0.3">
      <c r="A153" s="9" t="s">
        <v>55</v>
      </c>
      <c r="B153" s="20" t="s">
        <v>27</v>
      </c>
    </row>
    <row r="154" spans="1:2" ht="15.75" thickBot="1" x14ac:dyDescent="0.3">
      <c r="A154" s="9" t="s">
        <v>30</v>
      </c>
      <c r="B154" s="20" t="s">
        <v>12</v>
      </c>
    </row>
    <row r="155" spans="1:2" ht="15.75" thickBot="1" x14ac:dyDescent="0.3">
      <c r="A155" s="9" t="s">
        <v>1069</v>
      </c>
      <c r="B155" s="20" t="s">
        <v>1068</v>
      </c>
    </row>
    <row r="157" spans="1:2" ht="15.75" thickBot="1" x14ac:dyDescent="0.3"/>
    <row r="158" spans="1:2" ht="15.75" thickBot="1" x14ac:dyDescent="0.3">
      <c r="A158" s="53" t="s">
        <v>1143</v>
      </c>
      <c r="B158" s="54"/>
    </row>
    <row r="159" spans="1:2" ht="15.75" thickBot="1" x14ac:dyDescent="0.3">
      <c r="A159" s="4" t="s">
        <v>1138</v>
      </c>
      <c r="B159" s="5" t="s">
        <v>412</v>
      </c>
    </row>
    <row r="160" spans="1:2" ht="27.75" thickBot="1" x14ac:dyDescent="0.3">
      <c r="A160" s="90" t="s">
        <v>1144</v>
      </c>
      <c r="B160" s="91" t="s">
        <v>1139</v>
      </c>
    </row>
    <row r="161" spans="1:2" ht="41.25" thickBot="1" x14ac:dyDescent="0.3">
      <c r="A161" s="90" t="s">
        <v>1145</v>
      </c>
      <c r="B161" s="91" t="s">
        <v>19</v>
      </c>
    </row>
    <row r="162" spans="1:2" ht="27.75" thickBot="1" x14ac:dyDescent="0.3">
      <c r="A162" s="90" t="s">
        <v>1146</v>
      </c>
      <c r="B162" s="91" t="s">
        <v>1140</v>
      </c>
    </row>
    <row r="163" spans="1:2" ht="27.75" thickBot="1" x14ac:dyDescent="0.3">
      <c r="A163" s="90" t="s">
        <v>1147</v>
      </c>
      <c r="B163" s="91" t="s">
        <v>1141</v>
      </c>
    </row>
    <row r="164" spans="1:2" ht="27.75" thickBot="1" x14ac:dyDescent="0.3">
      <c r="A164" s="90" t="s">
        <v>1148</v>
      </c>
      <c r="B164" s="91" t="s">
        <v>1149</v>
      </c>
    </row>
    <row r="165" spans="1:2" ht="41.25" thickBot="1" x14ac:dyDescent="0.3">
      <c r="A165" s="90" t="s">
        <v>1150</v>
      </c>
      <c r="B165" s="91" t="s">
        <v>1151</v>
      </c>
    </row>
    <row r="167" spans="1:2" x14ac:dyDescent="0.25">
      <c r="B167" s="89" t="s">
        <v>955</v>
      </c>
    </row>
    <row r="168" spans="1:2" x14ac:dyDescent="0.25">
      <c r="B168" s="89" t="s">
        <v>957</v>
      </c>
    </row>
    <row r="169" spans="1:2" x14ac:dyDescent="0.25">
      <c r="B169" s="89" t="s">
        <v>960</v>
      </c>
    </row>
    <row r="170" spans="1:2" x14ac:dyDescent="0.25">
      <c r="B170" s="89" t="s">
        <v>959</v>
      </c>
    </row>
    <row r="171" spans="1:2" x14ac:dyDescent="0.25">
      <c r="B171" s="89" t="s">
        <v>962</v>
      </c>
    </row>
    <row r="172" spans="1:2" x14ac:dyDescent="0.25">
      <c r="B172" s="89" t="s">
        <v>968</v>
      </c>
    </row>
    <row r="173" spans="1:2" x14ac:dyDescent="0.25">
      <c r="B173" s="89" t="s">
        <v>970</v>
      </c>
    </row>
    <row r="174" spans="1:2" x14ac:dyDescent="0.25">
      <c r="B174" s="89" t="s">
        <v>972</v>
      </c>
    </row>
    <row r="175" spans="1:2" x14ac:dyDescent="0.25">
      <c r="B175" s="89" t="s">
        <v>974</v>
      </c>
    </row>
    <row r="176" spans="1:2" x14ac:dyDescent="0.25">
      <c r="B176" s="89" t="s">
        <v>975</v>
      </c>
    </row>
    <row r="177" spans="1:2" ht="15.75" thickBot="1" x14ac:dyDescent="0.3">
      <c r="B177" s="121" t="s">
        <v>1288</v>
      </c>
    </row>
    <row r="178" spans="1:2" x14ac:dyDescent="0.25">
      <c r="B178" s="89" t="s">
        <v>977</v>
      </c>
    </row>
    <row r="179" spans="1:2" x14ac:dyDescent="0.25">
      <c r="B179" s="89" t="s">
        <v>979</v>
      </c>
    </row>
    <row r="180" spans="1:2" x14ac:dyDescent="0.25">
      <c r="B180" s="89" t="s">
        <v>981</v>
      </c>
    </row>
    <row r="183" spans="1:2" ht="15.75" thickBot="1" x14ac:dyDescent="0.3"/>
    <row r="184" spans="1:2" ht="15.75" thickBot="1" x14ac:dyDescent="0.3">
      <c r="A184" s="132" t="s">
        <v>1298</v>
      </c>
      <c r="B184" s="133"/>
    </row>
    <row r="185" spans="1:2" ht="15.75" thickBot="1" x14ac:dyDescent="0.3">
      <c r="A185" s="134" t="s">
        <v>1299</v>
      </c>
      <c r="B185" s="135"/>
    </row>
    <row r="186" spans="1:2" ht="15.75" thickBot="1" x14ac:dyDescent="0.3">
      <c r="A186" s="136" t="s">
        <v>1300</v>
      </c>
      <c r="B186" s="137" t="s">
        <v>412</v>
      </c>
    </row>
    <row r="187" spans="1:2" ht="15.75" thickBot="1" x14ac:dyDescent="0.3">
      <c r="A187" s="138" t="s">
        <v>1301</v>
      </c>
      <c r="B187" s="139" t="s">
        <v>1302</v>
      </c>
    </row>
    <row r="188" spans="1:2" ht="15.75" thickBot="1" x14ac:dyDescent="0.3">
      <c r="A188" s="138" t="s">
        <v>1303</v>
      </c>
      <c r="B188" s="139" t="s">
        <v>1304</v>
      </c>
    </row>
    <row r="189" spans="1:2" ht="15.75" thickBot="1" x14ac:dyDescent="0.3">
      <c r="A189" s="138" t="s">
        <v>1305</v>
      </c>
      <c r="B189" s="139" t="s">
        <v>1306</v>
      </c>
    </row>
    <row r="190" spans="1:2" ht="15.75" thickBot="1" x14ac:dyDescent="0.3">
      <c r="A190" s="138" t="s">
        <v>1307</v>
      </c>
      <c r="B190" s="139" t="s">
        <v>1308</v>
      </c>
    </row>
  </sheetData>
  <sheetProtection algorithmName="SHA-512" hashValue="rAWxhK7QodQLsZjbx5euR8TR3zcgQeQhHr6vZ4277a3uSdedWw5FV0Y90DJaDDgH/wBq2JtNDHFkJUxJ/FvyGg==" saltValue="WC4AYpzcKTM6Q8ZrgrdY+A==" spinCount="100000" sheet="1" objects="1" scenarios="1"/>
  <mergeCells count="15">
    <mergeCell ref="A184:B184"/>
    <mergeCell ref="A185:B185"/>
    <mergeCell ref="A86:B86"/>
    <mergeCell ref="A87:B87"/>
    <mergeCell ref="A75:B75"/>
    <mergeCell ref="A113:B113"/>
    <mergeCell ref="A130:B130"/>
    <mergeCell ref="A131:B131"/>
    <mergeCell ref="A149:B149"/>
    <mergeCell ref="A148:B148"/>
    <mergeCell ref="A92:B92"/>
    <mergeCell ref="A93:B93"/>
    <mergeCell ref="A95:B95"/>
    <mergeCell ref="A101:B101"/>
    <mergeCell ref="A112:B11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B117:B1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22</vt:i4>
      </vt:variant>
    </vt:vector>
  </HeadingPairs>
  <TitlesOfParts>
    <vt:vector size="25" baseType="lpstr">
      <vt:lpstr>L</vt:lpstr>
      <vt:lpstr>BD_Servicios</vt:lpstr>
      <vt:lpstr>L_conversión</vt:lpstr>
      <vt:lpstr>L_conversión!Área_de_impresión</vt:lpstr>
      <vt:lpstr>Codigo</vt:lpstr>
      <vt:lpstr>Dias_licencia_tipo_8_H</vt:lpstr>
      <vt:lpstr>Dias_Licencia_Tipo_8_M</vt:lpstr>
      <vt:lpstr>Mes_Inicio_Termino</vt:lpstr>
      <vt:lpstr>Tabla_01_Mes</vt:lpstr>
      <vt:lpstr>Tabla_04_Estado_Resolucion</vt:lpstr>
      <vt:lpstr>Tabla_04_Sist.Rem</vt:lpstr>
      <vt:lpstr>Tabla_06_10_40_60_70_EUS</vt:lpstr>
      <vt:lpstr>Tabla_06_11_12_15076_19664</vt:lpstr>
      <vt:lpstr>Tabla_06_20_Fiscalizadores</vt:lpstr>
      <vt:lpstr>Tabla_06_30_Poder_Judicial</vt:lpstr>
      <vt:lpstr>Tabla_06_50_Ministerio_Publico</vt:lpstr>
      <vt:lpstr>Tabla_06_80_Codigo_del_Trabajo</vt:lpstr>
      <vt:lpstr>Tabla_06_90_Personal_Fuera_de_Dotacion</vt:lpstr>
      <vt:lpstr>Tabla_06_DFL29_61_Experimentales</vt:lpstr>
      <vt:lpstr>Tabla_07_Personal_de_la_Dotacion</vt:lpstr>
      <vt:lpstr>Tabla_07_Personal_Fuera_de_Dotacion</vt:lpstr>
      <vt:lpstr>Tabla_18_Tipos_licencias</vt:lpstr>
      <vt:lpstr>Tabla_27_Matriz_Base</vt:lpstr>
      <vt:lpstr>Tabla_33_estado_recuperacion</vt:lpstr>
      <vt:lpstr>Tabla_Personal</vt:lpstr>
    </vt:vector>
  </TitlesOfParts>
  <Company>BY 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 Dipres</dc:creator>
  <cp:lastModifiedBy>Alejandro Perez N</cp:lastModifiedBy>
  <cp:lastPrinted>2013-09-09T14:47:17Z</cp:lastPrinted>
  <dcterms:created xsi:type="dcterms:W3CDTF">2011-11-11T16:50:15Z</dcterms:created>
  <dcterms:modified xsi:type="dcterms:W3CDTF">2018-09-04T16:17:46Z</dcterms:modified>
</cp:coreProperties>
</file>