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Cristian\Desktop\tercer corte\"/>
    </mc:Choice>
  </mc:AlternateContent>
  <xr:revisionPtr revIDLastSave="0" documentId="13_ncr:1_{942CD0B7-3CED-4467-8174-1E1CDDDE6BF1}" xr6:coauthVersionLast="36" xr6:coauthVersionMax="36" xr10:uidLastSave="{00000000-0000-0000-0000-000000000000}"/>
  <bookViews>
    <workbookView xWindow="30" yWindow="4410" windowWidth="19215" windowHeight="5190" tabRatio="857" xr2:uid="{00000000-000D-0000-FFFF-FFFF00000000}"/>
  </bookViews>
  <sheets>
    <sheet name="C" sheetId="2" r:id="rId1"/>
    <sheet name="BD Servicios" sheetId="6" state="hidden" r:id="rId2"/>
    <sheet name="Conversión_C" sheetId="5" state="hidden" r:id="rId3"/>
  </sheets>
  <definedNames>
    <definedName name="_xlnm._FilterDatabase" localSheetId="0" hidden="1">'C'!$A$1:$CG$5</definedName>
    <definedName name="Codigo">'BD Servicios'!$A$2:$H$343</definedName>
    <definedName name="FECHA_INICIO">'C'!$CE$1</definedName>
    <definedName name="FECHA_TERMINO">'C'!$CF$1</definedName>
    <definedName name="Print_Area" localSheetId="0">'C'!$C$1:$CE$1</definedName>
    <definedName name="REM_072101">Conversión_C!$V$27:$V$39</definedName>
    <definedName name="REM_10_60_70_EUS">Conversión_C!$I$7:$I$42</definedName>
    <definedName name="REM_11_12_PERSONAL_MEDICO_18834">Conversión_C!$J$7:$J$10</definedName>
    <definedName name="REM_170201_170202">Conversión_C!$V$13:$V$19</definedName>
    <definedName name="REM_20_Fiscalizadores">Conversión_C!$L$7:$L$33</definedName>
    <definedName name="REM_240201">Conversión_C!$V$20:$V$26</definedName>
    <definedName name="REM_30_JUDICIAL">Conversión_C!$Q$7:$Q$29</definedName>
    <definedName name="REM_40_CONGRESO">Conversión_C!$S$7:$S$40</definedName>
    <definedName name="REM_61_BC">Conversión_C!$N$7:$N$40</definedName>
    <definedName name="REM_61_ESCALA_A_Personal_Medico_TIPOB">Conversión_C!$O$7:$O$20</definedName>
    <definedName name="REM_80_Codigo_del_Trabajo">Conversión_C!$I$7:$I$65</definedName>
    <definedName name="REM_80_Serviu">Conversión_C!$I$7:$I$45</definedName>
    <definedName name="REM_Codigo_Especiales">Conversión_C!$W$6:$W$39</definedName>
    <definedName name="Serviu_Codigo">Conversión_C!$U$41:$U$55</definedName>
    <definedName name="Tabla_01_Sexo">Conversión_C!$B$5:$B$6</definedName>
    <definedName name="Tabla_02_Inst.Previsional">Conversión_C!$B$11:$B$15</definedName>
    <definedName name="Tabla_03_Inst.Salud">Conversión_C!$B$20:$B$24</definedName>
    <definedName name="Tabla_04_Sist.Rem">Conversión_C!$B$29:$B$42</definedName>
    <definedName name="Tabla_05_Region">Conversión_C!$G$5:$G$351</definedName>
    <definedName name="Tabla_06_10_40_60_70_EUS">Conversión_C!$B$48:$B$54</definedName>
    <definedName name="Tabla_06_11_12_15076_19664">Conversión_C!$B$56</definedName>
    <definedName name="Tabla_06_20_Fiscalizadores">Conversión_C!$B$66:$B$73</definedName>
    <definedName name="Tabla_06_30_Poder_Judicial">Conversión_C!$B$75:$B$77</definedName>
    <definedName name="Tabla_06_50_Ministerio_Publico">Conversión_C!$B$79:$B$85</definedName>
    <definedName name="Tabla_06_80_Codigo_del_Trabajo">Conversión_C!$B$87:$B$99</definedName>
    <definedName name="Tabla_06_DFL29_61_Experimentales">Conversión_C!$B$58:$B$64</definedName>
    <definedName name="Tabla_06_Personal_Fuera_de_Dotacion">Conversión_C!$B$101:$B$108</definedName>
    <definedName name="Tabla_07_Dotacion">Conversión_C!$B$114:$B$118</definedName>
    <definedName name="Tabla_07_Fuera_Dotacion">Conversión_C!$B$120:$B$128</definedName>
    <definedName name="Tabla_09_S_N">Conversión_C!$B$149:$B$150</definedName>
    <definedName name="Tabla_11_Nivel_Ley_Medica">Conversión_C!$B$155:$B$157</definedName>
    <definedName name="Tabla_12_Fallecimiento">Conversión_C!$C$190</definedName>
    <definedName name="Tabla_12_Jubilacion">Conversión_C!$C$185:$C$188</definedName>
    <definedName name="Tabla_12_Regularizacion_Honorarios">Conversión_C!$C$223</definedName>
    <definedName name="Tabla_12_Renuncia_No_Voluntaria">Conversión_C!$C$208:$C$221</definedName>
    <definedName name="Tabla_12_Renuncia_Voluntaria">Conversión_C!$C$192:$C$196</definedName>
    <definedName name="Tabla_12_Termino_Plazo_Contratacion">Conversión_C!$C$198:$C$206</definedName>
    <definedName name="Tabla_13_Imputacion_Presupuestaria">Conversión_C!$B$162:$B$180</definedName>
    <definedName name="Tabla_23_EDU">Conversión_C!$C$620:$C$625</definedName>
    <definedName name="TABLA_26_OTROS_EDU">Conversión_C!$C$772:$C$777</definedName>
    <definedName name="Tabla_29_PAIS">Conversión_C!$C$363:$C$604</definedName>
    <definedName name="Tabla_30_TITULO">Conversión_C!$D$632:$D$677</definedName>
    <definedName name="TABLA_31_ESPECIALIDAD">Conversión_C!$D$683:$D$766</definedName>
    <definedName name="TABLA_32_UNIDAD">Conversión_C!$D$785:$D$799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D5" i="2" l="1"/>
  <c r="CC5" i="2"/>
  <c r="CB5" i="2"/>
  <c r="CA5" i="2"/>
  <c r="BZ5" i="2"/>
  <c r="BY5" i="2"/>
  <c r="BX5" i="2"/>
  <c r="BW5" i="2"/>
  <c r="BV5" i="2"/>
  <c r="BU5" i="2"/>
  <c r="BT5" i="2"/>
  <c r="BS5" i="2"/>
  <c r="BR5" i="2"/>
  <c r="BQ5" i="2"/>
  <c r="BP5" i="2"/>
  <c r="BO5" i="2"/>
  <c r="BM5" i="2"/>
  <c r="BL5" i="2"/>
  <c r="BK5" i="2"/>
  <c r="BJ5" i="2"/>
  <c r="BI5" i="2"/>
  <c r="BH5" i="2"/>
  <c r="BG5" i="2"/>
  <c r="BF5" i="2"/>
  <c r="BD5" i="2"/>
  <c r="BC5" i="2"/>
  <c r="BB5" i="2"/>
  <c r="BA5" i="2"/>
  <c r="AZ5" i="2"/>
  <c r="AY5" i="2"/>
  <c r="AX5" i="2"/>
  <c r="AW5" i="2"/>
  <c r="AU5" i="2"/>
  <c r="AV5" i="2" s="1"/>
  <c r="AT5" i="2"/>
  <c r="AS5" i="2"/>
  <c r="AR5" i="2"/>
  <c r="AQ5" i="2"/>
  <c r="AO5" i="2"/>
  <c r="AN5" i="2"/>
  <c r="CD4" i="2"/>
  <c r="CC4" i="2"/>
  <c r="CB4" i="2"/>
  <c r="CA4" i="2"/>
  <c r="BZ4" i="2"/>
  <c r="BY4" i="2"/>
  <c r="BX4" i="2"/>
  <c r="BW4" i="2"/>
  <c r="BV4" i="2"/>
  <c r="BU4" i="2"/>
  <c r="BT4" i="2"/>
  <c r="BS4" i="2"/>
  <c r="BR4" i="2"/>
  <c r="BQ4" i="2"/>
  <c r="BP4" i="2"/>
  <c r="BO4" i="2"/>
  <c r="BM4" i="2"/>
  <c r="BL4" i="2"/>
  <c r="BK4" i="2"/>
  <c r="BJ4" i="2"/>
  <c r="BI4" i="2"/>
  <c r="BH4" i="2"/>
  <c r="BG4" i="2"/>
  <c r="BF4" i="2"/>
  <c r="BD4" i="2"/>
  <c r="BC4" i="2"/>
  <c r="BB4" i="2"/>
  <c r="BA4" i="2"/>
  <c r="AZ4" i="2"/>
  <c r="AY4" i="2"/>
  <c r="AX4" i="2"/>
  <c r="AW4" i="2"/>
  <c r="AU4" i="2"/>
  <c r="AV4" i="2" s="1"/>
  <c r="AT4" i="2"/>
  <c r="AS4" i="2"/>
  <c r="AR4" i="2"/>
  <c r="AQ4" i="2"/>
  <c r="AO4" i="2"/>
  <c r="AN4" i="2"/>
  <c r="CD3" i="2"/>
  <c r="CC3" i="2"/>
  <c r="CB3" i="2"/>
  <c r="CA3" i="2"/>
  <c r="BZ3" i="2"/>
  <c r="BY3" i="2"/>
  <c r="BX3" i="2"/>
  <c r="BW3" i="2"/>
  <c r="BV3" i="2"/>
  <c r="BU3" i="2"/>
  <c r="BT3" i="2"/>
  <c r="BS3" i="2"/>
  <c r="BR3" i="2"/>
  <c r="BQ3" i="2"/>
  <c r="BP3" i="2"/>
  <c r="BO3" i="2"/>
  <c r="BM3" i="2"/>
  <c r="BL3" i="2"/>
  <c r="BK3" i="2"/>
  <c r="BJ3" i="2"/>
  <c r="BI3" i="2"/>
  <c r="BH3" i="2"/>
  <c r="BG3" i="2"/>
  <c r="BF3" i="2"/>
  <c r="BD3" i="2"/>
  <c r="BC3" i="2"/>
  <c r="BB3" i="2"/>
  <c r="BA3" i="2"/>
  <c r="AZ3" i="2"/>
  <c r="AY3" i="2"/>
  <c r="AX3" i="2"/>
  <c r="AW3" i="2"/>
  <c r="AU3" i="2"/>
  <c r="AV3" i="2" s="1"/>
  <c r="AT3" i="2"/>
  <c r="AS3" i="2"/>
  <c r="AR3" i="2"/>
  <c r="AQ3" i="2"/>
  <c r="AO3" i="2"/>
  <c r="AN3" i="2"/>
  <c r="BV2" i="2" l="1"/>
  <c r="BW2" i="2" l="1"/>
  <c r="CD2" i="2" l="1"/>
  <c r="BH2" i="2" l="1"/>
  <c r="BI2" i="2"/>
  <c r="W38" i="5" l="1"/>
  <c r="W37" i="5"/>
  <c r="W36" i="5"/>
  <c r="W35" i="5"/>
  <c r="W34" i="5"/>
  <c r="W33" i="5"/>
  <c r="W32" i="5"/>
  <c r="W31" i="5"/>
  <c r="W30" i="5"/>
  <c r="W29" i="5"/>
  <c r="CC2" i="2" l="1"/>
  <c r="CB2" i="2"/>
  <c r="CA2" i="2"/>
  <c r="BZ2" i="2"/>
  <c r="BY2" i="2"/>
  <c r="BX2" i="2"/>
  <c r="E631" i="5"/>
  <c r="BT2" i="2" l="1"/>
  <c r="BU2" i="2"/>
  <c r="CG1" i="2"/>
  <c r="BS2" i="2" l="1"/>
  <c r="AN2" i="2" l="1"/>
  <c r="E173" i="6"/>
  <c r="E165" i="6"/>
  <c r="E164" i="6"/>
  <c r="E163" i="6"/>
  <c r="E162" i="6"/>
  <c r="E161" i="6"/>
  <c r="E160" i="6"/>
  <c r="E159" i="6"/>
  <c r="E158" i="6"/>
  <c r="E89" i="6"/>
  <c r="AU2" i="2" l="1"/>
  <c r="AO2" i="2" l="1"/>
  <c r="BP2" i="2"/>
  <c r="AR2" i="2"/>
  <c r="AS2" i="2"/>
  <c r="AY2" i="2" l="1"/>
  <c r="AZ2" i="2" s="1"/>
  <c r="AX2" i="2"/>
  <c r="BD2" i="2" l="1"/>
  <c r="BM2" i="2"/>
  <c r="BL2" i="2"/>
  <c r="BK2" i="2"/>
  <c r="BG2" i="2"/>
  <c r="AO1" i="2" l="1"/>
  <c r="BD1" i="2"/>
  <c r="BM1" i="2"/>
  <c r="AT2" i="2" l="1"/>
  <c r="BQ2" i="2" l="1"/>
  <c r="AQ2" i="2"/>
  <c r="AV2" i="2"/>
  <c r="AW2" i="2"/>
  <c r="BA2" i="2"/>
  <c r="BB2" i="2"/>
  <c r="BC2" i="2"/>
  <c r="BF2" i="2"/>
  <c r="BJ2" i="2"/>
  <c r="BO2" i="2"/>
  <c r="BR2" i="2"/>
  <c r="W39" i="5" l="1"/>
  <c r="W28" i="5"/>
  <c r="W27" i="5"/>
  <c r="W26" i="5"/>
  <c r="W25" i="5"/>
  <c r="W24" i="5"/>
  <c r="W23" i="5"/>
  <c r="W22" i="5"/>
  <c r="W21" i="5"/>
  <c r="W20" i="5"/>
  <c r="W19" i="5"/>
  <c r="W18" i="5"/>
  <c r="W17" i="5"/>
  <c r="W16" i="5"/>
  <c r="W15" i="5"/>
  <c r="W14" i="5"/>
  <c r="W13" i="5"/>
  <c r="W12" i="5"/>
  <c r="W11" i="5"/>
  <c r="W10" i="5"/>
  <c r="W9" i="5"/>
  <c r="W8" i="5"/>
  <c r="W7" i="5"/>
  <c r="W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Mariela Riquelme G.</author>
    <author>hcg</author>
    <author>Autor</author>
    <author>rls</author>
  </authors>
  <commentList>
    <comment ref="AP1" authorId="0" shapeId="0" xr:uid="{00000000-0006-0000-0000-000001000000}">
      <text>
        <r>
          <rPr>
            <sz val="8"/>
            <color indexed="81"/>
            <rFont val="Tahoma"/>
            <family val="2"/>
          </rPr>
          <t>Columna de ayuda. Permite corregir el formato de la columna ID_SERV, en caso de error. No obstante, debe considerar el resultado de la columna que revisa la validez del código presupuestario ingresado.</t>
        </r>
      </text>
    </comment>
    <comment ref="AQ1" authorId="0" shapeId="0" xr:uid="{00000000-0006-0000-0000-000002000000}">
      <text>
        <r>
          <rPr>
            <sz val="8"/>
            <color indexed="81"/>
            <rFont val="Tahoma"/>
            <family val="2"/>
          </rPr>
          <t>Verifique que el nombre señalado en esta columna corresponda al Servicio informante. Si no es así, revisar el código presupuestario que fue ingresado en el campo ID_SERV.</t>
        </r>
      </text>
    </comment>
    <comment ref="AW1" authorId="1" shapeId="0" xr:uid="{00000000-0006-0000-0000-000003000000}">
      <text>
        <r>
          <rPr>
            <sz val="8"/>
            <color indexed="81"/>
            <rFont val="Tahoma"/>
            <family val="2"/>
          </rPr>
          <t>Revisar consistencia de Nombre y Sexo de forma manual</t>
        </r>
      </text>
    </comment>
    <comment ref="AX1" authorId="2" shapeId="0" xr:uid="{00000000-0006-0000-0000-000004000000}">
      <text>
        <r>
          <rPr>
            <sz val="8"/>
            <color indexed="81"/>
            <rFont val="Tahoma"/>
            <family val="2"/>
          </rPr>
          <t>Calcula la edad que tenía la personal al ingresar al Servicio, según los años de antigüedad en el Servicio señalado en la columna  ANTG_SERV.
Señala  REVISAR si la persona tenía menos de 18 años al ingreso.
Debe revisar la Fecha de Nacimiento y la Antiguedad en el Servicio.</t>
        </r>
      </text>
    </comment>
    <comment ref="AZ1" authorId="1" shapeId="0" xr:uid="{00000000-0006-0000-0000-000005000000}">
      <text>
        <r>
          <rPr>
            <sz val="9"/>
            <color indexed="81"/>
            <rFont val="Tahoma"/>
            <family val="2"/>
          </rPr>
          <t>Valida Antigüedad en el Servicio con un decimal.</t>
        </r>
      </text>
    </comment>
    <comment ref="BA1" authorId="3" shapeId="0" xr:uid="{00000000-0006-0000-0000-000006000000}">
      <text>
        <r>
          <rPr>
            <sz val="8"/>
            <color indexed="81"/>
            <rFont val="Tahoma"/>
            <family val="2"/>
          </rPr>
          <t>Verifica que la información ingresada corresponda a los códigos señalados en la Tabla N° 02</t>
        </r>
      </text>
    </comment>
    <comment ref="BB1" authorId="3" shapeId="0" xr:uid="{00000000-0006-0000-0000-000007000000}">
      <text>
        <r>
          <rPr>
            <sz val="8"/>
            <color indexed="81"/>
            <rFont val="Tahoma"/>
            <family val="2"/>
          </rPr>
          <t>Verifica que la información ingresada corresponda a los códigos señalados en la Tabla N°03</t>
        </r>
      </text>
    </comment>
    <comment ref="BC1" authorId="3" shapeId="0" xr:uid="{00000000-0006-0000-0000-000008000000}">
      <text>
        <r>
          <rPr>
            <sz val="8"/>
            <color indexed="81"/>
            <rFont val="Tahoma"/>
            <family val="2"/>
          </rPr>
          <t>Verifica que la información ingresada corresponda a los códigos señalados en la Tabla N°04 (Sistema de Remuneraciones)</t>
        </r>
      </text>
    </comment>
    <comment ref="BF1" authorId="3" shapeId="0" xr:uid="{00000000-0006-0000-0000-000009000000}">
      <text>
        <r>
          <rPr>
            <sz val="8"/>
            <color indexed="81"/>
            <rFont val="Tahoma"/>
            <family val="2"/>
          </rPr>
          <t>Verifica que la información ingresada corresponda a los códigos señalados en la Tabla N° 05.</t>
        </r>
      </text>
    </comment>
    <comment ref="BG1" authorId="3" shapeId="0" xr:uid="{00000000-0006-0000-0000-00000A000000}">
      <text>
        <r>
          <rPr>
            <sz val="8"/>
            <color indexed="81"/>
            <rFont val="Tahoma"/>
            <family val="2"/>
          </rPr>
          <t>Si SIST_REM = 90, valor N.
Si C_JURIDICA = JORNAL, HONORARIO, CONTRATA_FD, CT_FD, ADSCRITO, VIGILANTE o BECARIOS, valor N.
Si C_JURIDICA = PLANTA: Si C_DESEMPENO = SUP, puede ser “S” o “N”; si es diferente debe ser S.
Si C_JURIDICA = CONTRATA: Si C_DESEMPENO = REE, valor “N”. Si C_DESEMPENO = NNN, valor S.
Si C_JURIDICA = CT, HAG, JP, valor S.</t>
        </r>
      </text>
    </comment>
    <comment ref="BH1" authorId="3" shapeId="0" xr:uid="{00000000-0006-0000-0000-00000B000000}">
      <text>
        <r>
          <rPr>
            <sz val="8"/>
            <color indexed="81"/>
            <rFont val="Tahoma"/>
            <family val="2"/>
          </rPr>
          <t>Verifica que la información ingresada corresponda a los códigos señalados en la Tabla N° 06, según el Sistema de Remuneraciones registrado (SIST_REM)</t>
        </r>
      </text>
    </comment>
    <comment ref="BI1" authorId="1" shapeId="0" xr:uid="{00000000-0006-0000-0000-00000C000000}">
      <text>
        <r>
          <rPr>
            <sz val="8"/>
            <color indexed="81"/>
            <rFont val="Tahoma"/>
            <family val="2"/>
          </rPr>
          <t xml:space="preserve">El valor informado se debe corresponder con campo SIST_REM.
Si campo SIST_REM = 11, puede tener el valor </t>
        </r>
        <r>
          <rPr>
            <b/>
            <sz val="8"/>
            <color indexed="10"/>
            <rFont val="Tahoma"/>
            <family val="2"/>
          </rPr>
          <t>I, II, II y</t>
        </r>
        <r>
          <rPr>
            <sz val="8"/>
            <color indexed="81"/>
            <rFont val="Tahoma"/>
            <family val="2"/>
          </rPr>
          <t xml:space="preserve"> SINGR.
Si campo SIST_REM = 12, se podría informar I, II, III, SINGR.
Si campo SIST_REM = 61, se podría informar los valores I, II, II, números del 1 al 31, y letras de la A a la N.</t>
        </r>
      </text>
    </comment>
    <comment ref="BJ1" authorId="3" shapeId="0" xr:uid="{00000000-0006-0000-0000-00000D000000}">
      <text>
        <r>
          <rPr>
            <sz val="8"/>
            <color indexed="81"/>
            <rFont val="Tahoma"/>
            <family val="2"/>
          </rPr>
          <t>Verifica que la información ingresada corresponda al Código SN para todos los servicios, excepto los Servicios de Salud.</t>
        </r>
      </text>
    </comment>
    <comment ref="BK1" authorId="3" shapeId="0" xr:uid="{00000000-0006-0000-0000-00000E000000}">
      <text>
        <r>
          <rPr>
            <sz val="8"/>
            <color indexed="81"/>
            <rFont val="Tahoma"/>
            <family val="2"/>
          </rPr>
          <t xml:space="preserve">Verifica que la información ingresada corresponda a los códigos señalados en la Tabla N° 07.
Sólo si en el campo </t>
        </r>
        <r>
          <rPr>
            <b/>
            <sz val="8"/>
            <color indexed="81"/>
            <rFont val="Tahoma"/>
            <family val="2"/>
          </rPr>
          <t>SIST_REM se informa 61 ó 80</t>
        </r>
        <r>
          <rPr>
            <sz val="8"/>
            <color indexed="81"/>
            <rFont val="Tahoma"/>
            <family val="2"/>
          </rPr>
          <t>,  se debe informar “INDEF” o “PFIJO”.</t>
        </r>
      </text>
    </comment>
    <comment ref="BL1" authorId="3" shapeId="0" xr:uid="{00000000-0006-0000-0000-00000F000000}">
      <text>
        <r>
          <rPr>
            <sz val="8"/>
            <color indexed="81"/>
            <rFont val="Tahoma"/>
            <family val="2"/>
          </rPr>
          <t>Verifica que la información ingresada corresponda a los códigos señalados en la Tabla N° 08.</t>
        </r>
      </text>
    </comment>
    <comment ref="BO1" authorId="3" shapeId="0" xr:uid="{00000000-0006-0000-0000-000010000000}">
      <text>
        <r>
          <rPr>
            <sz val="8"/>
            <color indexed="81"/>
            <rFont val="Tahoma"/>
            <family val="2"/>
          </rPr>
          <t>Verifica que la información ingresada corresponda a los códigos señalados en la Tabla N° 13 (Imputación Presupuestaria)</t>
        </r>
      </text>
    </comment>
    <comment ref="BP1" authorId="3" shapeId="0" xr:uid="{00000000-0006-0000-0000-000011000000}">
      <text>
        <r>
          <rPr>
            <sz val="8"/>
            <color indexed="81"/>
            <rFont val="Tahoma"/>
            <family val="2"/>
          </rPr>
          <t>Valor distinto de Cero y mayor o igual a la renta equivalente al Estamento con renta de menor valor.</t>
        </r>
      </text>
    </comment>
    <comment ref="BQ1" authorId="1" shapeId="0" xr:uid="{00000000-0006-0000-0000-000012000000}">
      <text>
        <r>
          <rPr>
            <sz val="8"/>
            <color indexed="81"/>
            <rFont val="Tahoma"/>
            <family val="2"/>
          </rPr>
          <t xml:space="preserve">Valor de campo distinto de blanco y superior a cero. </t>
        </r>
      </text>
    </comment>
    <comment ref="BR1" authorId="3" shapeId="0" xr:uid="{00000000-0006-0000-0000-000013000000}">
      <text>
        <r>
          <rPr>
            <sz val="8"/>
            <color indexed="81"/>
            <rFont val="Tahoma"/>
            <family val="2"/>
          </rPr>
          <t>Verifica que la información ingresada corresponda a los códigos señalados en la Tabla N° 09.</t>
        </r>
      </text>
    </comment>
    <comment ref="BS1" authorId="1" shapeId="0" xr:uid="{00000000-0006-0000-0000-000014000000}">
      <text>
        <r>
          <rPr>
            <sz val="8"/>
            <color indexed="81"/>
            <rFont val="Tahoma"/>
            <family val="2"/>
          </rPr>
          <t>El valor ingresado debe ser anterior o igual a la fecha de cierre del informe.
Validador consistencia con otros campos.
El valor ingresado debe ser posterior o igual al señalado en el campo INGRESO_SERV.</t>
        </r>
      </text>
    </comment>
    <comment ref="BT1" authorId="1" shapeId="0" xr:uid="{00000000-0006-0000-0000-000015000000}">
      <text>
        <r>
          <rPr>
            <sz val="8"/>
            <color indexed="81"/>
            <rFont val="Tahoma"/>
            <family val="2"/>
          </rPr>
          <t>El valor que se registre no podrá ser anterior a la fecha de cierre del informe.
Validador de consistencia con otros campos. Sólo si el campo C_JURIDICA tiene el valor “PLANTA” o “INDEF”, el valor de este campo es 00-00-0000.</t>
        </r>
      </text>
    </comment>
    <comment ref="BU1" authorId="1" shapeId="0" xr:uid="{00000000-0006-0000-0000-000016000000}">
      <text>
        <r>
          <rPr>
            <sz val="8"/>
            <color indexed="81"/>
            <rFont val="Tahoma"/>
            <family val="2"/>
          </rPr>
          <t>Validador de consistencia:
- Igual o superior a la fecha de inicio del período informado.
- Anterior o igual a la fecha de cierre del período informado.
- No debe ser anterior al valor campo TERMINO_NOM.
- Debe ser posterior al campo INGRESO_SERV e INICIO_NOM.
En caso de regularización de honorarios informar como alejamiento la fecha de traspaso a la dotación efectiva.</t>
        </r>
      </text>
    </comment>
    <comment ref="BV1" authorId="3" shapeId="0" xr:uid="{00000000-0006-0000-0000-000017000000}">
      <text>
        <r>
          <rPr>
            <sz val="8"/>
            <color indexed="81"/>
            <rFont val="Tahoma"/>
            <family val="2"/>
          </rPr>
          <t>Validador de consistencia con otros campos:
- Si campo C_JURIDICA = HONORARIO podría tomar el valor 999.
- Si campo C_JURIDICA = JORNAL o CT_FD, o si el campo SIST_REM = 80, podría tener valor 321, 322, 421, 422, 441, 442, 521, 522, 523, 524, 525, 526, 527.
- De otra forma, el campo no puede tomar los valores señalados anteriormente.</t>
        </r>
      </text>
    </comment>
  </commentList>
</comments>
</file>

<file path=xl/sharedStrings.xml><?xml version="1.0" encoding="utf-8"?>
<sst xmlns="http://schemas.openxmlformats.org/spreadsheetml/2006/main" count="5578" uniqueCount="3006">
  <si>
    <t>10101</t>
  </si>
  <si>
    <t>10102</t>
  </si>
  <si>
    <t>10104</t>
  </si>
  <si>
    <t>10105</t>
  </si>
  <si>
    <t>10107</t>
  </si>
  <si>
    <t>10108</t>
  </si>
  <si>
    <t>10201</t>
  </si>
  <si>
    <t>10202</t>
  </si>
  <si>
    <t>10207</t>
  </si>
  <si>
    <t>10208</t>
  </si>
  <si>
    <t>10210</t>
  </si>
  <si>
    <t>10301</t>
  </si>
  <si>
    <t>10401</t>
  </si>
  <si>
    <t>10402</t>
  </si>
  <si>
    <t>10403</t>
  </si>
  <si>
    <t>10404</t>
  </si>
  <si>
    <t>11101</t>
  </si>
  <si>
    <t>11201</t>
  </si>
  <si>
    <t>11202</t>
  </si>
  <si>
    <t>11301</t>
  </si>
  <si>
    <t>11401</t>
  </si>
  <si>
    <t>12101</t>
  </si>
  <si>
    <t>12301</t>
  </si>
  <si>
    <t>12401</t>
  </si>
  <si>
    <t>13101</t>
  </si>
  <si>
    <t>13102</t>
  </si>
  <si>
    <t>13106</t>
  </si>
  <si>
    <t>13108</t>
  </si>
  <si>
    <t>13109</t>
  </si>
  <si>
    <t>13110</t>
  </si>
  <si>
    <t>13113</t>
  </si>
  <si>
    <t>13114</t>
  </si>
  <si>
    <t>13115</t>
  </si>
  <si>
    <t>13119</t>
  </si>
  <si>
    <t>13120</t>
  </si>
  <si>
    <t>13122</t>
  </si>
  <si>
    <t>13123</t>
  </si>
  <si>
    <t>13126</t>
  </si>
  <si>
    <t>13130</t>
  </si>
  <si>
    <t>13131</t>
  </si>
  <si>
    <t>13201</t>
  </si>
  <si>
    <t>13203</t>
  </si>
  <si>
    <t>13303</t>
  </si>
  <si>
    <t>13401</t>
  </si>
  <si>
    <t>13402</t>
  </si>
  <si>
    <t>13501</t>
  </si>
  <si>
    <t>13503</t>
  </si>
  <si>
    <t>13601</t>
  </si>
  <si>
    <t>13605</t>
  </si>
  <si>
    <t>14101</t>
  </si>
  <si>
    <t>14102</t>
  </si>
  <si>
    <t>14103</t>
  </si>
  <si>
    <t>14104</t>
  </si>
  <si>
    <t>14107</t>
  </si>
  <si>
    <t>14201</t>
  </si>
  <si>
    <t>14204</t>
  </si>
  <si>
    <t>15101</t>
  </si>
  <si>
    <t>TIPO_INFO</t>
  </si>
  <si>
    <t>RUN</t>
  </si>
  <si>
    <t>DV</t>
  </si>
  <si>
    <t>APELLIDO_PAT</t>
  </si>
  <si>
    <t>APELLIDO_MAT</t>
  </si>
  <si>
    <t>NOMBRES</t>
  </si>
  <si>
    <t>FECHA_NAC</t>
  </si>
  <si>
    <t>EDAD</t>
  </si>
  <si>
    <t>SEXO</t>
  </si>
  <si>
    <t>INGRESO_SERV</t>
  </si>
  <si>
    <t>ANTIG_SERV</t>
  </si>
  <si>
    <t>PREVISION</t>
  </si>
  <si>
    <t>SALUD</t>
  </si>
  <si>
    <t>SIST_REM</t>
  </si>
  <si>
    <t>REGION</t>
  </si>
  <si>
    <t>ESTAMENTO</t>
  </si>
  <si>
    <t>DESC_NIVEL</t>
  </si>
  <si>
    <t>C_JURIDICA</t>
  </si>
  <si>
    <t>C_DESEMPENO</t>
  </si>
  <si>
    <t>SUBT</t>
  </si>
  <si>
    <t>RENTA</t>
  </si>
  <si>
    <t>JORNADA</t>
  </si>
  <si>
    <t>FUNCION_DIRECTIVA</t>
  </si>
  <si>
    <t>INICIO_NOM</t>
  </si>
  <si>
    <t>TERMINO_NOM</t>
  </si>
  <si>
    <t>FECHA_ALEJAMIENTO</t>
  </si>
  <si>
    <t>02101</t>
  </si>
  <si>
    <t>08102</t>
  </si>
  <si>
    <t>01101</t>
  </si>
  <si>
    <t>07401</t>
  </si>
  <si>
    <t>08101</t>
  </si>
  <si>
    <t>04101</t>
  </si>
  <si>
    <t>09101</t>
  </si>
  <si>
    <t>05101</t>
  </si>
  <si>
    <t>07101</t>
  </si>
  <si>
    <t>06101</t>
  </si>
  <si>
    <t>03101</t>
  </si>
  <si>
    <t>03301</t>
  </si>
  <si>
    <t>03304</t>
  </si>
  <si>
    <t>03202</t>
  </si>
  <si>
    <t>03201</t>
  </si>
  <si>
    <t>04302</t>
  </si>
  <si>
    <t>04102</t>
  </si>
  <si>
    <t>04301</t>
  </si>
  <si>
    <t>04203</t>
  </si>
  <si>
    <t>04201</t>
  </si>
  <si>
    <t>04204</t>
  </si>
  <si>
    <t>04106</t>
  </si>
  <si>
    <t>04103</t>
  </si>
  <si>
    <t>05601</t>
  </si>
  <si>
    <t>05102</t>
  </si>
  <si>
    <t>05109</t>
  </si>
  <si>
    <t>05701</t>
  </si>
  <si>
    <t>05301</t>
  </si>
  <si>
    <t>05703</t>
  </si>
  <si>
    <t>05705</t>
  </si>
  <si>
    <t>06301</t>
  </si>
  <si>
    <t>06310</t>
  </si>
  <si>
    <t>06115</t>
  </si>
  <si>
    <t>06113</t>
  </si>
  <si>
    <t>06305</t>
  </si>
  <si>
    <t>06303</t>
  </si>
  <si>
    <t>06112</t>
  </si>
  <si>
    <t>06117</t>
  </si>
  <si>
    <t>06103</t>
  </si>
  <si>
    <t>06106</t>
  </si>
  <si>
    <t>06203</t>
  </si>
  <si>
    <t>06304</t>
  </si>
  <si>
    <t>06201</t>
  </si>
  <si>
    <t>08110</t>
  </si>
  <si>
    <t>08107</t>
  </si>
  <si>
    <t>08111</t>
  </si>
  <si>
    <t>08301</t>
  </si>
  <si>
    <t>08304</t>
  </si>
  <si>
    <t>08313</t>
  </si>
  <si>
    <t>08306</t>
  </si>
  <si>
    <t>08305</t>
  </si>
  <si>
    <t>08311</t>
  </si>
  <si>
    <t>08201</t>
  </si>
  <si>
    <t>08203</t>
  </si>
  <si>
    <t>08205</t>
  </si>
  <si>
    <t>08202</t>
  </si>
  <si>
    <t>08204</t>
  </si>
  <si>
    <t>09120</t>
  </si>
  <si>
    <t>162701</t>
  </si>
  <si>
    <t>J</t>
  </si>
  <si>
    <t>F</t>
  </si>
  <si>
    <t>E</t>
  </si>
  <si>
    <t>BECARIOS</t>
  </si>
  <si>
    <t>JORNAL</t>
  </si>
  <si>
    <t>PERSONAL MÉDICO</t>
  </si>
  <si>
    <t>GRADO</t>
  </si>
  <si>
    <t>ADSCRITO</t>
  </si>
  <si>
    <t>JEFE SUP. DE SERVICIO</t>
  </si>
  <si>
    <t>A</t>
  </si>
  <si>
    <t>D</t>
  </si>
  <si>
    <t>ID_SERV</t>
  </si>
  <si>
    <t>CAUSAL_ALEJAMIENTO</t>
  </si>
  <si>
    <t>G</t>
  </si>
  <si>
    <t>M</t>
  </si>
  <si>
    <t>S</t>
  </si>
  <si>
    <t>ADMINISTRATIVO</t>
  </si>
  <si>
    <t>SN</t>
  </si>
  <si>
    <t>CONTRATA</t>
  </si>
  <si>
    <t>NNN</t>
  </si>
  <si>
    <t>N</t>
  </si>
  <si>
    <t>H</t>
  </si>
  <si>
    <t>PROFESIONAL</t>
  </si>
  <si>
    <t>PLANTA</t>
  </si>
  <si>
    <t>TIT</t>
  </si>
  <si>
    <t>HONORARIO</t>
  </si>
  <si>
    <t>SINGR</t>
  </si>
  <si>
    <t>TÉCNICO</t>
  </si>
  <si>
    <t>K</t>
  </si>
  <si>
    <t>REE</t>
  </si>
  <si>
    <t>FISCALIZADOR</t>
  </si>
  <si>
    <t>DIRECTIVO</t>
  </si>
  <si>
    <t>ETAPA DESTINACION Y FORMACION</t>
  </si>
  <si>
    <t>SUP</t>
  </si>
  <si>
    <t>AUXILIAR</t>
  </si>
  <si>
    <t>I</t>
  </si>
  <si>
    <t>ETAPA SUPERIOR</t>
  </si>
  <si>
    <t>III</t>
  </si>
  <si>
    <t>II</t>
  </si>
  <si>
    <t>TABLAS DE CONVERSIÓN CESE DE FUNCIONES</t>
  </si>
  <si>
    <t>TABLA N°01</t>
  </si>
  <si>
    <t>TABLA N°05</t>
  </si>
  <si>
    <t>Sexo</t>
  </si>
  <si>
    <t>Códigos únicos territoriales</t>
  </si>
  <si>
    <t>Descripción</t>
  </si>
  <si>
    <t>Código</t>
  </si>
  <si>
    <t>Nombre de la Región</t>
  </si>
  <si>
    <t>Nombre de la Provincia</t>
  </si>
  <si>
    <t>Nombre de la Comuna</t>
  </si>
  <si>
    <t xml:space="preserve">Código </t>
  </si>
  <si>
    <t>Mujer</t>
  </si>
  <si>
    <t>Arica y Parinacota</t>
  </si>
  <si>
    <t>Arica</t>
  </si>
  <si>
    <t>Hombre</t>
  </si>
  <si>
    <t>Camarones</t>
  </si>
  <si>
    <t>Parinacota</t>
  </si>
  <si>
    <t>Putre</t>
  </si>
  <si>
    <t>TABLA N°02</t>
  </si>
  <si>
    <t>General Lagos</t>
  </si>
  <si>
    <t>Códigos Institución Previsional</t>
  </si>
  <si>
    <t>Tarapacá</t>
  </si>
  <si>
    <t>Iquique</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</si>
  <si>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</si>
  <si>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</si>
  <si>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</si>
  <si>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</si>
  <si>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</si>
  <si>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</si>
  <si>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</si>
  <si>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</si>
  <si>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</si>
  <si>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</si>
  <si>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</si>
  <si>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</si>
  <si>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</si>
  <si>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</si>
  <si>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</si>
  <si>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</si>
  <si>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</si>
  <si>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</si>
  <si>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</si>
  <si>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</si>
  <si>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</si>
  <si>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</si>
  <si>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</si>
  <si>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</si>
  <si>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</si>
  <si>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</si>
  <si>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</si>
  <si>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</si>
  <si>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</si>
  <si>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</si>
  <si>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</si>
  <si>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</si>
  <si>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</si>
  <si>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</si>
  <si>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</si>
  <si>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</si>
  <si>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</si>
  <si>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</si>
  <si>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</si>
  <si>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</si>
  <si>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</si>
  <si>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</si>
  <si>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</si>
  <si>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</si>
  <si>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TABLA N°04</t>
  </si>
  <si>
    <t>Caldera</t>
  </si>
  <si>
    <t>03102</t>
  </si>
  <si>
    <t>Sistema de Remuneraciones</t>
  </si>
  <si>
    <t>Tierra Amarilla</t>
  </si>
  <si>
    <t>03103</t>
  </si>
  <si>
    <t>Chañaral</t>
  </si>
  <si>
    <t>EUS D.L N°249, DE 1974.</t>
  </si>
  <si>
    <t>Diego de Almagro</t>
  </si>
  <si>
    <t>Ley N°19.664 (Servicios de Salud).</t>
  </si>
  <si>
    <t>Huasco</t>
  </si>
  <si>
    <t>Vallenar</t>
  </si>
  <si>
    <t>Personal área salud, Ley N°15.076.</t>
  </si>
  <si>
    <t>Alto del Carmen</t>
  </si>
  <si>
    <t>03302</t>
  </si>
  <si>
    <t>Fiscalizadores D.L N°3.551, de 1981.</t>
  </si>
  <si>
    <t>Freirina</t>
  </si>
  <si>
    <t>03303</t>
  </si>
  <si>
    <t>Poder Judicial D.L N°3.058 de 1979.</t>
  </si>
  <si>
    <t>Congreso Nacional, Ley N°18.918.</t>
  </si>
  <si>
    <t>Coquimbo</t>
  </si>
  <si>
    <t>Elqui</t>
  </si>
  <si>
    <t>La Serena</t>
  </si>
  <si>
    <t>Ministerio Público, Ley N°19.640.</t>
  </si>
  <si>
    <t>Entidades D.L. N°1.953, art. 9°, de 1977.</t>
  </si>
  <si>
    <t>Andacollo</t>
  </si>
  <si>
    <t>D.F.L. N° 29, N° 30 y N° 31, todos de 2001 (Establecimientos de Salud Experimentales).</t>
  </si>
  <si>
    <t>La Higuera</t>
  </si>
  <si>
    <t>04104</t>
  </si>
  <si>
    <t>Escala de las FFAA y de Orden y Seguridad Pública (D.F.L. N°1/1997 y D.F.L. N°2/1968).</t>
  </si>
  <si>
    <t>Paiguano</t>
  </si>
  <si>
    <t>04105</t>
  </si>
  <si>
    <t>Código del Trabajo</t>
  </si>
  <si>
    <t>Vicuña</t>
  </si>
  <si>
    <t>Honorario a suma alzada</t>
  </si>
  <si>
    <t>Choapa</t>
  </si>
  <si>
    <t>Illapel</t>
  </si>
  <si>
    <t>Canela</t>
  </si>
  <si>
    <t>04202</t>
  </si>
  <si>
    <t>TABLA N°06</t>
  </si>
  <si>
    <t>Los Vilos</t>
  </si>
  <si>
    <t>Estamento según Sistema de Remuneraciones</t>
  </si>
  <si>
    <t>Salamanca</t>
  </si>
  <si>
    <t>Limarí</t>
  </si>
  <si>
    <t>Ovalle</t>
  </si>
  <si>
    <t>Servicios afectos a EUS, DL 1953, FFAA, Código del trabajo, Poder Legislativo</t>
  </si>
  <si>
    <t>Combarbalá</t>
  </si>
  <si>
    <t>Personal nombrado como Autoridad de Gobierno (Presidente, Ministros, Subsecretarios, Intendentes, etc.).</t>
  </si>
  <si>
    <t>AUT. DE GOB.</t>
  </si>
  <si>
    <t>Monte Patria</t>
  </si>
  <si>
    <t>04303</t>
  </si>
  <si>
    <t>Jefe Superior del Servicio informante.</t>
  </si>
  <si>
    <t>Punitaqui</t>
  </si>
  <si>
    <t>04304</t>
  </si>
  <si>
    <t>Personal nombrado o contratado para desempeñarse como Directivo.</t>
  </si>
  <si>
    <t>Río Hurtado</t>
  </si>
  <si>
    <t>04305</t>
  </si>
  <si>
    <t>Personal nombrado o contratado para desempeñarse en funciones profesionales.</t>
  </si>
  <si>
    <t>Valparaíso</t>
  </si>
  <si>
    <t>Personal nombrado o contratado para desempeñarse en funciones técnicas.</t>
  </si>
  <si>
    <t>Casablanca</t>
  </si>
  <si>
    <t>Personal nombrado o contratado para desempeñarse en funciones administrativas.</t>
  </si>
  <si>
    <t>Concón</t>
  </si>
  <si>
    <t>05103</t>
  </si>
  <si>
    <t>Personal nombrado o contratado para desempeñarse en funciones auxiliares.</t>
  </si>
  <si>
    <t>Juan Fernández</t>
  </si>
  <si>
    <t>05104</t>
  </si>
  <si>
    <t>Personal afecto a leyes Nos. 15.076 y 19.664</t>
  </si>
  <si>
    <t>Puchuncaví</t>
  </si>
  <si>
    <t>05105</t>
  </si>
  <si>
    <t>Personal afecto a las leyes Nos. 15.076 y 19.664.</t>
  </si>
  <si>
    <t>Quintero</t>
  </si>
  <si>
    <t>05107</t>
  </si>
  <si>
    <t>Viña del Mar</t>
  </si>
  <si>
    <t>Jefe Superior del Servicio informante (personal de la escala B-C).</t>
  </si>
  <si>
    <t>Isla de Pascua</t>
  </si>
  <si>
    <t>05201</t>
  </si>
  <si>
    <t>Personal de la escala B-C nombrado para desempeñarse como Directivo.</t>
  </si>
  <si>
    <t>Los Andes</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</si>
  <si>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</si>
  <si>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</si>
  <si>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</si>
  <si>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</si>
  <si>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</si>
  <si>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</si>
  <si>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</si>
  <si>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</si>
  <si>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</si>
  <si>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</si>
  <si>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</si>
  <si>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</si>
  <si>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</si>
  <si>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</si>
  <si>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</si>
  <si>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</si>
  <si>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</si>
  <si>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</si>
  <si>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</si>
  <si>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</si>
  <si>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</si>
  <si>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</si>
  <si>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</si>
  <si>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</si>
  <si>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</si>
  <si>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</si>
  <si>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</si>
  <si>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</si>
  <si>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</si>
  <si>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</si>
  <si>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</si>
  <si>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</si>
  <si>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</si>
  <si>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</si>
  <si>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</si>
  <si>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</si>
  <si>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</si>
  <si>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</si>
  <si>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</si>
  <si>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</si>
  <si>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</si>
  <si>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</si>
  <si>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</si>
  <si>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</si>
  <si>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</si>
  <si>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</si>
  <si>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</si>
  <si>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</si>
  <si>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</si>
  <si>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</si>
  <si>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</si>
  <si>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</si>
  <si>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</si>
  <si>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</si>
  <si>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</si>
  <si>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Personal nombrado o contratado para desempeñarse como Fiscal.</t>
  </si>
  <si>
    <t>FISCAL</t>
  </si>
  <si>
    <t>Catemu</t>
  </si>
  <si>
    <t>05702</t>
  </si>
  <si>
    <t>Llaillay</t>
  </si>
  <si>
    <t>Panquehue</t>
  </si>
  <si>
    <t>05704</t>
  </si>
  <si>
    <t>Putaendo</t>
  </si>
  <si>
    <t>Santa María</t>
  </si>
  <si>
    <t>05706</t>
  </si>
  <si>
    <t>Personal Fuera de dotación</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</si>
  <si>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</si>
  <si>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</si>
  <si>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</si>
  <si>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</si>
  <si>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</si>
  <si>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</si>
  <si>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</si>
  <si>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</si>
  <si>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</si>
  <si>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</si>
  <si>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</si>
  <si>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</si>
  <si>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</si>
  <si>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</si>
  <si>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Personal cuya función se puede asimilar a la de jefatura.</t>
  </si>
  <si>
    <t>Codegua</t>
  </si>
  <si>
    <t>06102</t>
  </si>
  <si>
    <t>Personal cuya función se puede asimilar a la administrativa.</t>
  </si>
  <si>
    <t>Coinco</t>
  </si>
  <si>
    <t>Personal cuya función se puede asimilar a la auxiliar.</t>
  </si>
  <si>
    <t>Coltauco</t>
  </si>
  <si>
    <t>06104</t>
  </si>
  <si>
    <t>Personal cuya función se puede asimilar a la del personal médico.</t>
  </si>
  <si>
    <t>Doñihue</t>
  </si>
  <si>
    <t>06105</t>
  </si>
  <si>
    <t>Graneros</t>
  </si>
  <si>
    <t>TABLA N°07</t>
  </si>
  <si>
    <t>Las Cabras</t>
  </si>
  <si>
    <t>06107</t>
  </si>
  <si>
    <t>Machalí</t>
  </si>
  <si>
    <t>06108</t>
  </si>
  <si>
    <t>Malloa</t>
  </si>
  <si>
    <t>06109</t>
  </si>
  <si>
    <t>Personal que se desempeña en un cargo de planta, como titular, suplente o subrogante</t>
  </si>
  <si>
    <t>Mostazal</t>
  </si>
  <si>
    <t>06110</t>
  </si>
  <si>
    <t>Personal que desempeña un cargo a contrata</t>
  </si>
  <si>
    <t>Olivar</t>
  </si>
  <si>
    <t>06111</t>
  </si>
  <si>
    <t>Peumo</t>
  </si>
  <si>
    <t>Pichidegua</t>
  </si>
  <si>
    <t>Personal contratado como Honorario asimilado a grado</t>
  </si>
  <si>
    <t>HAG</t>
  </si>
  <si>
    <t>Quinta de Tilcoco</t>
  </si>
  <si>
    <t>06114</t>
  </si>
  <si>
    <t>Personal contratado como Jornal Permanente</t>
  </si>
  <si>
    <t>JP</t>
  </si>
  <si>
    <t>Rengo</t>
  </si>
  <si>
    <t>Personal contratado como Jornal Transitorio.</t>
  </si>
  <si>
    <t>Requínoa</t>
  </si>
  <si>
    <t>06116</t>
  </si>
  <si>
    <t>Personal contratado sobre la base de honorarios (excluye honorarios asimilados a grado).</t>
  </si>
  <si>
    <t>San Vicente</t>
  </si>
  <si>
    <t>Personal a contrata que no se contabiliza en la dotación efectiva, por expresa autorización en glosa presupuestaria u otra ley.</t>
  </si>
  <si>
    <t>CONTRATA_FD</t>
  </si>
  <si>
    <t>Cardenal Caro</t>
  </si>
  <si>
    <t>Pichilemu</t>
  </si>
  <si>
    <t>Personal afecto al Código del Trabajo que no se contabiliza en la dotación efectiva, por expresa autorización en glosa presupuestaria u otra ley.</t>
  </si>
  <si>
    <t>CT_FD</t>
  </si>
  <si>
    <t>La Estrella</t>
  </si>
  <si>
    <t>06202</t>
  </si>
  <si>
    <t>Litueche</t>
  </si>
  <si>
    <t>Vigilantes Privados, contratados en virtud de la Ley N°18.382, artículo 48.</t>
  </si>
  <si>
    <t>VIGILANTE</t>
  </si>
  <si>
    <t>Marchihue</t>
  </si>
  <si>
    <t>06204</t>
  </si>
  <si>
    <t>Becarios de los Servicios de Salud</t>
  </si>
  <si>
    <t>Navidad</t>
  </si>
  <si>
    <t>06205</t>
  </si>
  <si>
    <t>Paredones</t>
  </si>
  <si>
    <t>06206</t>
  </si>
  <si>
    <t>TABLA N°08</t>
  </si>
  <si>
    <t>Colchagua</t>
  </si>
  <si>
    <t>San Fernando</t>
  </si>
  <si>
    <t>Calidad de desempeño</t>
  </si>
  <si>
    <t>Chépica</t>
  </si>
  <si>
    <t>06302</t>
  </si>
  <si>
    <t>Chimbarongo</t>
  </si>
  <si>
    <t>Es titular del cargo desempeñado</t>
  </si>
  <si>
    <t>Lolol</t>
  </si>
  <si>
    <t>Se desempeña como suplente del cargo</t>
  </si>
  <si>
    <t>Nancagua</t>
  </si>
  <si>
    <t>Se desempeña como reemplazo de un cargo a contrata</t>
  </si>
  <si>
    <t>Palmilla</t>
  </si>
  <si>
    <t>06306</t>
  </si>
  <si>
    <t>Peralillo</t>
  </si>
  <si>
    <t>06307</t>
  </si>
  <si>
    <t>Placilla</t>
  </si>
  <si>
    <t>06308</t>
  </si>
  <si>
    <t>TABLA N°09</t>
  </si>
  <si>
    <t>Pumanque</t>
  </si>
  <si>
    <t>06309</t>
  </si>
  <si>
    <t>SI/NO</t>
  </si>
  <si>
    <t>Santa Cruz</t>
  </si>
  <si>
    <t>Talca</t>
  </si>
  <si>
    <t>SI</t>
  </si>
  <si>
    <t>Constitución</t>
  </si>
  <si>
    <t>07102</t>
  </si>
  <si>
    <t>NO</t>
  </si>
  <si>
    <t>Curepto</t>
  </si>
  <si>
    <t>07103</t>
  </si>
  <si>
    <t>Empedrado</t>
  </si>
  <si>
    <t>07104</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</si>
  <si>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</si>
  <si>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</si>
  <si>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</si>
  <si>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</si>
  <si>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</si>
  <si>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</si>
  <si>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</si>
  <si>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</si>
  <si>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</si>
  <si>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</si>
  <si>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</si>
  <si>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</si>
  <si>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</si>
  <si>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</si>
  <si>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</si>
  <si>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</si>
  <si>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</si>
  <si>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</si>
  <si>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</si>
  <si>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</si>
  <si>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</si>
  <si>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</si>
  <si>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</si>
  <si>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</si>
  <si>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</si>
  <si>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</si>
  <si>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</si>
  <si>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</si>
  <si>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</si>
  <si>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</si>
  <si>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</si>
  <si>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</si>
  <si>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</si>
  <si>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</si>
  <si>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</si>
  <si>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</si>
  <si>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</si>
  <si>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</si>
  <si>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</si>
  <si>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</si>
  <si>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</si>
  <si>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</si>
  <si>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</si>
  <si>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</si>
  <si>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</si>
  <si>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</si>
  <si>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</si>
  <si>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Estudios e Investigaciones</t>
  </si>
  <si>
    <t>2211001</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</si>
  <si>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</si>
  <si>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</si>
  <si>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</si>
  <si>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</si>
  <si>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</si>
  <si>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</si>
  <si>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</si>
  <si>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</si>
  <si>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</si>
  <si>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</si>
  <si>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</si>
  <si>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</si>
  <si>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</si>
  <si>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</si>
  <si>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</si>
  <si>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</si>
  <si>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</si>
  <si>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</si>
  <si>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</si>
  <si>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</si>
  <si>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</si>
  <si>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Personal contratado con cargo a administración de fondos de terceros (convenios)</t>
  </si>
  <si>
    <t>0000110</t>
  </si>
  <si>
    <t>Colbún</t>
  </si>
  <si>
    <t>07402</t>
  </si>
  <si>
    <t>Personal contratado con recursos propios</t>
  </si>
  <si>
    <t>0000120</t>
  </si>
  <si>
    <t>Longaví</t>
  </si>
  <si>
    <t>07403</t>
  </si>
  <si>
    <t>Personal contratado con recursos del FNDR</t>
  </si>
  <si>
    <t>0000130</t>
  </si>
  <si>
    <t>Parral</t>
  </si>
  <si>
    <t>07404</t>
  </si>
  <si>
    <t>Retiro</t>
  </si>
  <si>
    <t>07405</t>
  </si>
  <si>
    <t>TABLA N°11</t>
  </si>
  <si>
    <t>San Javier</t>
  </si>
  <si>
    <t>07406</t>
  </si>
  <si>
    <t>Descripción Nivel Ley Médica</t>
  </si>
  <si>
    <t>Villa Alegre</t>
  </si>
  <si>
    <t>07407</t>
  </si>
  <si>
    <t>Yerbas Buenas</t>
  </si>
  <si>
    <t>07408</t>
  </si>
  <si>
    <t>Etapa Planta Superior</t>
  </si>
  <si>
    <t>Concepción</t>
  </si>
  <si>
    <t>Etapa Destinación y Formación</t>
  </si>
  <si>
    <t>Coronel</t>
  </si>
  <si>
    <t>Sin Nivel</t>
  </si>
  <si>
    <t>Chiguayante</t>
  </si>
  <si>
    <t>08103</t>
  </si>
  <si>
    <t>Florida</t>
  </si>
  <si>
    <t>08104</t>
  </si>
  <si>
    <t>Hualqui</t>
  </si>
  <si>
    <t>08105</t>
  </si>
  <si>
    <t>Causales de Cese de funciones</t>
  </si>
  <si>
    <t>Lota</t>
  </si>
  <si>
    <t>08106</t>
  </si>
  <si>
    <t>Causal</t>
  </si>
  <si>
    <t>Penco</t>
  </si>
  <si>
    <t>Jubilación</t>
  </si>
  <si>
    <t>San Pedro de la Paz</t>
  </si>
  <si>
    <t>08108</t>
  </si>
  <si>
    <t>Jubilación por vejez</t>
  </si>
  <si>
    <t>Persona que jubila por cumplir requisito exigible de edad (60 años para las mujeres, y 65 años para los hombres). Si la persona se acoge a bonificación por retiro voluntario, informar como causal el código 312.</t>
  </si>
  <si>
    <t>Santa Juana</t>
  </si>
  <si>
    <t>08109</t>
  </si>
  <si>
    <t>Jubilación por invalidez</t>
  </si>
  <si>
    <t>Talcahuano</t>
  </si>
  <si>
    <t>Jubilación por años de servicio</t>
  </si>
  <si>
    <t>Tomé</t>
  </si>
  <si>
    <t>Edad</t>
  </si>
  <si>
    <t>Abogados Consejeros, por cumplir 75 años de edad (D.F.L. Nº 1, de 28 de julio de 1993 del Ministerio de Hacienda articulo 12)</t>
  </si>
  <si>
    <t>Hualpén</t>
  </si>
  <si>
    <t>08112</t>
  </si>
  <si>
    <t>Fallecimiento</t>
  </si>
  <si>
    <t xml:space="preserve">Persona que fallece </t>
  </si>
  <si>
    <t>Arauco</t>
  </si>
  <si>
    <t>Lebu</t>
  </si>
  <si>
    <t>Renuncia voluntaria</t>
  </si>
  <si>
    <t>Corresponde a todos aquellos funcionarios que manifiestan, a la autoridad que los nombró, su voluntad de hacer dejación de su cargo, siempre que le sea aceptada su renuncia. No se acogen ni solicitan bonificación por retiro voluntario.</t>
  </si>
  <si>
    <t>Cañete</t>
  </si>
  <si>
    <t>Renuncia voluntaria con bonificación por retiro</t>
  </si>
  <si>
    <t>Contulmo</t>
  </si>
  <si>
    <t>Traspaso o permuta</t>
  </si>
  <si>
    <t>Incluye traspaso de funcionarios a otra institución o permuta de cargos.</t>
  </si>
  <si>
    <t>Curanilahue</t>
  </si>
  <si>
    <t>Mutuo acuerdo entre las partes</t>
  </si>
  <si>
    <t>Causal del código del trabajo</t>
  </si>
  <si>
    <t>Los Álamos</t>
  </si>
  <si>
    <t>08206</t>
  </si>
  <si>
    <t>Renuncia del trabajador</t>
  </si>
  <si>
    <t>Tirúa</t>
  </si>
  <si>
    <t>08207</t>
  </si>
  <si>
    <t>Término del plazo de contratación</t>
  </si>
  <si>
    <t>Biobío</t>
  </si>
  <si>
    <t>Los Ángeles</t>
  </si>
  <si>
    <t>Término del plazo legal por el cual fue nombrado</t>
  </si>
  <si>
    <t>Incluye el caso de Altos Directivos Públicos seleccionados por SADP, a los que no se les renueva su nombramiento</t>
  </si>
  <si>
    <t>Antuco</t>
  </si>
  <si>
    <t>08302</t>
  </si>
  <si>
    <t>Término del plazo legal por el cual fue contratado</t>
  </si>
  <si>
    <t>Incluye el caso del personal a contrata y Honorario asimilado a grado, al cual no se le renueva su contrato.</t>
  </si>
  <si>
    <t>Cabrero</t>
  </si>
  <si>
    <t>08303</t>
  </si>
  <si>
    <t>Produce la inmediata cesación de sus funciones, siempre que no se le notifique por escrito al funcionario la renovación de su nombramiento o contrato.</t>
  </si>
  <si>
    <t>Laja</t>
  </si>
  <si>
    <t>Mulchén</t>
  </si>
  <si>
    <t>Vencimiento del plazo convenido en el contrato</t>
  </si>
  <si>
    <t>Nacimiento</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</si>
  <si>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</si>
  <si>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</si>
  <si>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</si>
  <si>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</si>
  <si>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</si>
  <si>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</si>
  <si>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</si>
  <si>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</si>
  <si>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</si>
  <si>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</si>
  <si>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</si>
  <si>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</si>
  <si>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</si>
  <si>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</si>
  <si>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</si>
  <si>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Declaración de vacancia por Salud irrecuperable</t>
  </si>
  <si>
    <t>Tucapel</t>
  </si>
  <si>
    <t>08312</t>
  </si>
  <si>
    <t>Declaración de vacancia por perdida de requisitos</t>
  </si>
  <si>
    <t>Yumbel</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</si>
  <si>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</si>
  <si>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</si>
  <si>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</si>
  <si>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</si>
  <si>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</si>
  <si>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</si>
  <si>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</si>
  <si>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</si>
  <si>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</si>
  <si>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</si>
  <si>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</si>
  <si>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</si>
  <si>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</si>
  <si>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</si>
  <si>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</si>
  <si>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</si>
  <si>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</si>
  <si>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</si>
  <si>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</si>
  <si>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</si>
  <si>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</si>
  <si>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</si>
  <si>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</si>
  <si>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</si>
  <si>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</si>
  <si>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</si>
  <si>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</si>
  <si>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</si>
  <si>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</si>
  <si>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</si>
  <si>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</si>
  <si>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</si>
  <si>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</si>
  <si>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</si>
  <si>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</si>
  <si>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</si>
  <si>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Exclusivo para personal a honorarios que ha sido traspasado a la calidad jurídica de contrata o planta, dentro del mismo servicio.</t>
  </si>
  <si>
    <t>Quirihue</t>
  </si>
  <si>
    <t>San Carlos</t>
  </si>
  <si>
    <t>San Fabián</t>
  </si>
  <si>
    <t>San Ignacio</t>
  </si>
  <si>
    <t>San Nicolás</t>
  </si>
  <si>
    <t>Treguaco</t>
  </si>
  <si>
    <t>Yungay</t>
  </si>
  <si>
    <t>Cautín</t>
  </si>
  <si>
    <t>Temuco</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</si>
  <si>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</si>
  <si>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</si>
  <si>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</si>
  <si>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</si>
  <si>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</si>
  <si>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</si>
  <si>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</si>
  <si>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</si>
  <si>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</si>
  <si>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</si>
  <si>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</si>
  <si>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</si>
  <si>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</si>
  <si>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</si>
  <si>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</si>
  <si>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</si>
  <si>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</si>
  <si>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</si>
  <si>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</si>
  <si>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</si>
  <si>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</si>
  <si>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</si>
  <si>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</si>
  <si>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</si>
  <si>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</si>
  <si>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</si>
  <si>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</si>
  <si>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</si>
  <si>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</si>
  <si>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</si>
  <si>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</si>
  <si>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</si>
  <si>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</si>
  <si>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</si>
  <si>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</si>
  <si>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</si>
  <si>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</si>
  <si>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</si>
  <si>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</si>
  <si>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</si>
  <si>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</si>
  <si>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</si>
  <si>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</si>
  <si>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</si>
  <si>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</si>
  <si>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</si>
  <si>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</si>
  <si>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</si>
  <si>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</si>
  <si>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</si>
  <si>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</si>
  <si>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</si>
  <si>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</si>
  <si>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</si>
  <si>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</si>
  <si>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</si>
  <si>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</si>
  <si>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</si>
  <si>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</si>
  <si>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</si>
  <si>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</si>
  <si>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</si>
  <si>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</si>
  <si>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Corral</t>
  </si>
  <si>
    <t>Lanco</t>
  </si>
  <si>
    <t>Los Lagos</t>
  </si>
  <si>
    <t>Máfil</t>
  </si>
  <si>
    <t>14105</t>
  </si>
  <si>
    <t>Mariquina</t>
  </si>
  <si>
    <t>14106</t>
  </si>
  <si>
    <t>Paillaco</t>
  </si>
  <si>
    <t>Panguipulli</t>
  </si>
  <si>
    <t>14108</t>
  </si>
  <si>
    <t>Ranco</t>
  </si>
  <si>
    <t>La Unión</t>
  </si>
  <si>
    <t>Futrono</t>
  </si>
  <si>
    <t>14202</t>
  </si>
  <si>
    <t>Lago Ranco</t>
  </si>
  <si>
    <t>14203</t>
  </si>
  <si>
    <t>Río Bueno</t>
  </si>
  <si>
    <t>Llanquihue</t>
  </si>
  <si>
    <t>Puerto Montt</t>
  </si>
  <si>
    <t>Calbuco</t>
  </si>
  <si>
    <t>Cochamó</t>
  </si>
  <si>
    <t>10103</t>
  </si>
  <si>
    <t>Fresia</t>
  </si>
  <si>
    <t>Frutillar</t>
  </si>
  <si>
    <t>Los Muermos</t>
  </si>
  <si>
    <t>10106</t>
  </si>
  <si>
    <t>Maullín</t>
  </si>
  <si>
    <t>Puerto Varas</t>
  </si>
  <si>
    <t>10109</t>
  </si>
  <si>
    <t>Chiloé</t>
  </si>
  <si>
    <t>Castro</t>
  </si>
  <si>
    <t>Ancud</t>
  </si>
  <si>
    <t>Chonchi</t>
  </si>
  <si>
    <t>10203</t>
  </si>
  <si>
    <t>Curaco de Vélez</t>
  </si>
  <si>
    <t>10204</t>
  </si>
  <si>
    <t>Dalcahue</t>
  </si>
  <si>
    <t>10205</t>
  </si>
  <si>
    <t>Puqueldón</t>
  </si>
  <si>
    <t>10206</t>
  </si>
  <si>
    <t>Queilén</t>
  </si>
  <si>
    <t>Quellón</t>
  </si>
  <si>
    <t>Quemchi</t>
  </si>
  <si>
    <t>10209</t>
  </si>
  <si>
    <t>Quinchao</t>
  </si>
  <si>
    <t>Osorno</t>
  </si>
  <si>
    <t>Puerto Octay</t>
  </si>
  <si>
    <t>10302</t>
  </si>
  <si>
    <t>Purranque</t>
  </si>
  <si>
    <t>10303</t>
  </si>
  <si>
    <t>Puyehue</t>
  </si>
  <si>
    <t>10304</t>
  </si>
  <si>
    <t>Río Negro</t>
  </si>
  <si>
    <t>10305</t>
  </si>
  <si>
    <t>San Juan de la Costa</t>
  </si>
  <si>
    <t>10306</t>
  </si>
  <si>
    <t>San Pablo</t>
  </si>
  <si>
    <t>10307</t>
  </si>
  <si>
    <t>Palena</t>
  </si>
  <si>
    <t>Chaitén</t>
  </si>
  <si>
    <t>Futaleufú</t>
  </si>
  <si>
    <t>Hualaihué</t>
  </si>
  <si>
    <t>Coihaique</t>
  </si>
  <si>
    <t>Aysén del Gral. Carlos Ibáñez del Campo</t>
  </si>
  <si>
    <t>Lago Verde</t>
  </si>
  <si>
    <t>11102</t>
  </si>
  <si>
    <t>Aysén</t>
  </si>
  <si>
    <t>Cisnes</t>
  </si>
  <si>
    <t>Guaitecas</t>
  </si>
  <si>
    <t>11203</t>
  </si>
  <si>
    <t>Capitán Prat</t>
  </si>
  <si>
    <t>Cochrane</t>
  </si>
  <si>
    <t>O’Higgins</t>
  </si>
  <si>
    <t>11302</t>
  </si>
  <si>
    <t>Tortel</t>
  </si>
  <si>
    <t>11303</t>
  </si>
  <si>
    <t>General Carrera</t>
  </si>
  <si>
    <t>Chile Chico</t>
  </si>
  <si>
    <t>Río Ibáñez</t>
  </si>
  <si>
    <t>11402</t>
  </si>
  <si>
    <t>Magallanes</t>
  </si>
  <si>
    <t>Punta Arenas</t>
  </si>
  <si>
    <t>Laguna Blanca</t>
  </si>
  <si>
    <t>12102</t>
  </si>
  <si>
    <t>Río Verde</t>
  </si>
  <si>
    <t>San Gregorio</t>
  </si>
  <si>
    <t>12104</t>
  </si>
  <si>
    <t>Antártica Chilena</t>
  </si>
  <si>
    <t>12201</t>
  </si>
  <si>
    <t>Antártica</t>
  </si>
  <si>
    <t>12202</t>
  </si>
  <si>
    <t>Tierra del Fuego</t>
  </si>
  <si>
    <t>Porvenir</t>
  </si>
  <si>
    <t>Primavera</t>
  </si>
  <si>
    <t>12302</t>
  </si>
  <si>
    <t>Timaukel</t>
  </si>
  <si>
    <t>12303</t>
  </si>
  <si>
    <t>Última Esperanza</t>
  </si>
  <si>
    <t>Natales</t>
  </si>
  <si>
    <t>Torres del Paine</t>
  </si>
  <si>
    <t>12402</t>
  </si>
  <si>
    <t>Santiago</t>
  </si>
  <si>
    <t>Cerrillos</t>
  </si>
  <si>
    <t>Cerro Navia</t>
  </si>
  <si>
    <t>13103</t>
  </si>
  <si>
    <t>Conchalí</t>
  </si>
  <si>
    <t>13104</t>
  </si>
  <si>
    <t>El Bosque</t>
  </si>
  <si>
    <t>13105</t>
  </si>
  <si>
    <t>Estación Central</t>
  </si>
  <si>
    <t>Huechuraba</t>
  </si>
  <si>
    <t>13107</t>
  </si>
  <si>
    <t>Independencia</t>
  </si>
  <si>
    <t>La Cisterna</t>
  </si>
  <si>
    <t>La Florida</t>
  </si>
  <si>
    <t>La Granja</t>
  </si>
  <si>
    <t>13111</t>
  </si>
  <si>
    <t>La Pintana</t>
  </si>
  <si>
    <t>13112</t>
  </si>
  <si>
    <t>La Reina</t>
  </si>
  <si>
    <t>Las Condes</t>
  </si>
  <si>
    <t>Lo Barnechea</t>
  </si>
  <si>
    <t>Lo Espejo</t>
  </si>
  <si>
    <t>13116</t>
  </si>
  <si>
    <t>Lo Prado</t>
  </si>
  <si>
    <t>13117</t>
  </si>
  <si>
    <t>Macul</t>
  </si>
  <si>
    <t>13118</t>
  </si>
  <si>
    <t>Maipú</t>
  </si>
  <si>
    <t>Ñuñoa</t>
  </si>
  <si>
    <t>Pedro Aguirre Cerda</t>
  </si>
  <si>
    <t>13121</t>
  </si>
  <si>
    <t>Peñalolén</t>
  </si>
  <si>
    <t>Providencia</t>
  </si>
  <si>
    <t>Pudahuel</t>
  </si>
  <si>
    <t>13124</t>
  </si>
  <si>
    <t>Quilicura</t>
  </si>
  <si>
    <t>13125</t>
  </si>
  <si>
    <t>Quinta Normal</t>
  </si>
  <si>
    <t>Recoleta</t>
  </si>
  <si>
    <t>13127</t>
  </si>
  <si>
    <t>Renca</t>
  </si>
  <si>
    <t>13128</t>
  </si>
  <si>
    <t>San Joaquín</t>
  </si>
  <si>
    <t>13129</t>
  </si>
  <si>
    <t>San Miguel</t>
  </si>
  <si>
    <t>San Ramón</t>
  </si>
  <si>
    <t>Vitacura</t>
  </si>
  <si>
    <t>13132</t>
  </si>
  <si>
    <t>Cordillera</t>
  </si>
  <si>
    <t>Puente Alto</t>
  </si>
  <si>
    <t>Pirque</t>
  </si>
  <si>
    <t>13202</t>
  </si>
  <si>
    <t>San José de Maipo</t>
  </si>
  <si>
    <t>Chacabuco</t>
  </si>
  <si>
    <t>Colina</t>
  </si>
  <si>
    <t>13301</t>
  </si>
  <si>
    <t xml:space="preserve">Lampa </t>
  </si>
  <si>
    <t>13302</t>
  </si>
  <si>
    <t>Tiltil</t>
  </si>
  <si>
    <t>Maipo</t>
  </si>
  <si>
    <t>San Bernardo</t>
  </si>
  <si>
    <t>Buin</t>
  </si>
  <si>
    <t>Calera de Tango</t>
  </si>
  <si>
    <t>13403</t>
  </si>
  <si>
    <t>Paine</t>
  </si>
  <si>
    <t>13404</t>
  </si>
  <si>
    <t>Melipilla</t>
  </si>
  <si>
    <t>Alhué</t>
  </si>
  <si>
    <t>13502</t>
  </si>
  <si>
    <t>Curacaví</t>
  </si>
  <si>
    <t>María Pinto</t>
  </si>
  <si>
    <t>13504</t>
  </si>
  <si>
    <t>San Pedro</t>
  </si>
  <si>
    <t>13505</t>
  </si>
  <si>
    <t>Talagante</t>
  </si>
  <si>
    <t>El Monte</t>
  </si>
  <si>
    <t>13602</t>
  </si>
  <si>
    <t>Isla de Maipo</t>
  </si>
  <si>
    <t>13603</t>
  </si>
  <si>
    <t>Padre Hurtado</t>
  </si>
  <si>
    <t>13604</t>
  </si>
  <si>
    <t>Peñaflor</t>
  </si>
  <si>
    <t>99900</t>
  </si>
  <si>
    <t>CODIGO</t>
  </si>
  <si>
    <t>MINISTERIO</t>
  </si>
  <si>
    <t>NOMBRE SERVICIO</t>
  </si>
  <si>
    <t>NOMBRE PROGRAMA</t>
  </si>
  <si>
    <t>NOMBRE SERVICIO 2</t>
  </si>
  <si>
    <t>SIST. REM.</t>
  </si>
  <si>
    <t>GRUPO</t>
  </si>
  <si>
    <t>ANEF</t>
  </si>
  <si>
    <t>010101</t>
  </si>
  <si>
    <t>PRESIDENCIA DE LA REPÚBLICA</t>
  </si>
  <si>
    <t>Presidencia de la República</t>
  </si>
  <si>
    <t>PRESIDENCIA DE LA REPUBLICA</t>
  </si>
  <si>
    <t>EUS</t>
  </si>
  <si>
    <t>ADMINISTRACIÓN CENTRAL</t>
  </si>
  <si>
    <t>020101</t>
  </si>
  <si>
    <t>CONGRESO NACIONAL</t>
  </si>
  <si>
    <t>Senado</t>
  </si>
  <si>
    <t>SENADO</t>
  </si>
  <si>
    <t>PODER LEGISLATIVO</t>
  </si>
  <si>
    <t>NO ANEF</t>
  </si>
  <si>
    <t>020201</t>
  </si>
  <si>
    <t>Cámara de Diputados</t>
  </si>
  <si>
    <t>CAMARA DE DIPUTADOS</t>
  </si>
  <si>
    <t>020301</t>
  </si>
  <si>
    <t>Biblioteca del Congreso</t>
  </si>
  <si>
    <t>BIBLIOTECA DEL CONGRESO</t>
  </si>
  <si>
    <t>020401</t>
  </si>
  <si>
    <t>Consejo Resolutivo de Asignaciones Parlamentarias</t>
  </si>
  <si>
    <t>CONSEJO RESOLUTIVO DE ASIGNACIONES PARLAMENTARIAS</t>
  </si>
  <si>
    <t>030101</t>
  </si>
  <si>
    <t>PODER JUDICIAL</t>
  </si>
  <si>
    <t>030301</t>
  </si>
  <si>
    <t>Corporación Administrativa del Poder Judicial</t>
  </si>
  <si>
    <t>CORPORACION ADMINISTRATIVA DEL PODER JUDICIAL</t>
  </si>
  <si>
    <t>ACADEMIA JUDICIAL</t>
  </si>
  <si>
    <t>030401</t>
  </si>
  <si>
    <t>Academia Judicial</t>
  </si>
  <si>
    <t>040101</t>
  </si>
  <si>
    <t>CONTRALORÍA GENERAL DE LA REPÚBLICA</t>
  </si>
  <si>
    <t>Contraloría General de la República</t>
  </si>
  <si>
    <t>CONTRALORIA</t>
  </si>
  <si>
    <t>FISCALIZADORES</t>
  </si>
  <si>
    <t>CGR</t>
  </si>
  <si>
    <t>SECRETARIA y ADMINISTRACION GENERAL</t>
  </si>
  <si>
    <t>Red de Conectividad del Estado</t>
  </si>
  <si>
    <t>Fondo Social</t>
  </si>
  <si>
    <t>050201</t>
  </si>
  <si>
    <t>Servicio de Gobierno Interior</t>
  </si>
  <si>
    <t>SERVICIO DE GOBIERNO INTERIOR</t>
  </si>
  <si>
    <t>Servicio Electoral</t>
  </si>
  <si>
    <t>SERVICIO ELECTORAL</t>
  </si>
  <si>
    <t>050401</t>
  </si>
  <si>
    <t>Oficina Nacional de Emergencia</t>
  </si>
  <si>
    <t>OFICINA NACIONAL DE EMERGENCIA</t>
  </si>
  <si>
    <t>050501</t>
  </si>
  <si>
    <t>Subsecretaría de desarrollo Regional y Administrativo</t>
  </si>
  <si>
    <t>SUBSECRETARIA DE DESARROLLO REGIONAL y ADMINISTRATIVO</t>
  </si>
  <si>
    <t>050502</t>
  </si>
  <si>
    <t>Fortalecimiento de la Gestión Subnacional</t>
  </si>
  <si>
    <t>050503</t>
  </si>
  <si>
    <t>Programas de desarrollo Local</t>
  </si>
  <si>
    <t>050701</t>
  </si>
  <si>
    <t>Agencia Nacional de Inteligencia</t>
  </si>
  <si>
    <t>AGENCIA NACIONAL DE INTELIGENCIA</t>
  </si>
  <si>
    <t>DL1953</t>
  </si>
  <si>
    <t>050801</t>
  </si>
  <si>
    <t>Subsecretaría de Prevención del Delito</t>
  </si>
  <si>
    <t>SUBSECRETARÍA DE PREVENCIÓN DEL DELITO</t>
  </si>
  <si>
    <t>050901</t>
  </si>
  <si>
    <t>Servicio Nacional Para Prevención y Rehabilitación Consumo de Drogas y Alcohol</t>
  </si>
  <si>
    <t>SERVICIO NACIONAL PARA PREVENCIÓN Y REHABILITACIÓN CONSUMO DE DROGAS Y ALCOHOL</t>
  </si>
  <si>
    <t>051001</t>
  </si>
  <si>
    <t>Subsecretaría del Interior</t>
  </si>
  <si>
    <t>SUBSECRETARÍA DEL INTERIOR</t>
  </si>
  <si>
    <t>056101</t>
  </si>
  <si>
    <t>GOBIERNOS REGIONALES</t>
  </si>
  <si>
    <t>056102</t>
  </si>
  <si>
    <t>056201</t>
  </si>
  <si>
    <t>056202</t>
  </si>
  <si>
    <t>056301</t>
  </si>
  <si>
    <t>056302</t>
  </si>
  <si>
    <t>056401</t>
  </si>
  <si>
    <t>056402</t>
  </si>
  <si>
    <t>056501</t>
  </si>
  <si>
    <t>056502</t>
  </si>
  <si>
    <t>056601</t>
  </si>
  <si>
    <t>056602</t>
  </si>
  <si>
    <t>056701</t>
  </si>
  <si>
    <t>056702</t>
  </si>
  <si>
    <t>056801</t>
  </si>
  <si>
    <t>056802</t>
  </si>
  <si>
    <t>056901</t>
  </si>
  <si>
    <t>056902</t>
  </si>
  <si>
    <t>057001</t>
  </si>
  <si>
    <t>057002</t>
  </si>
  <si>
    <t>057101</t>
  </si>
  <si>
    <t>057102</t>
  </si>
  <si>
    <t>057201</t>
  </si>
  <si>
    <t>057202</t>
  </si>
  <si>
    <t>057203</t>
  </si>
  <si>
    <t>Fondo de desarrollo de Magallanes y la Antártica Chilena</t>
  </si>
  <si>
    <t>057301</t>
  </si>
  <si>
    <t>Gobierno Regional Región Metropolitana de Santiago</t>
  </si>
  <si>
    <t>Gastos de Funcionamiento Región Metropolitana</t>
  </si>
  <si>
    <t>057302</t>
  </si>
  <si>
    <t>Inversión Regional Región Metropolitana</t>
  </si>
  <si>
    <t>057401</t>
  </si>
  <si>
    <t>057402</t>
  </si>
  <si>
    <t>057501</t>
  </si>
  <si>
    <t>060101</t>
  </si>
  <si>
    <t>MINISTERIO DE RELACIONES EXTERIORES</t>
  </si>
  <si>
    <t>Secretaría y Administración General y Servicio Exterior</t>
  </si>
  <si>
    <t>SECRETARIA y ADMINISTRACION GENERAL y SERVICIO EXTERIOR</t>
  </si>
  <si>
    <t>060201</t>
  </si>
  <si>
    <t>Dirección General de Relaciones Económicas Internacionales</t>
  </si>
  <si>
    <t>DIRECCION GENERAL DE RELACIONES ECONOMICAS INTERNACIONALES</t>
  </si>
  <si>
    <t>060202</t>
  </si>
  <si>
    <t>060301</t>
  </si>
  <si>
    <t>Dirección de Fronteras y Límites del Estado</t>
  </si>
  <si>
    <t>DIRECCION DE FRONTERAS y LIMITES DEL ESTADO</t>
  </si>
  <si>
    <t>060401</t>
  </si>
  <si>
    <t>Instituto Antártico Chileno</t>
  </si>
  <si>
    <t>INSTITUTO ANTARTICO CHILENO</t>
  </si>
  <si>
    <t>060501</t>
  </si>
  <si>
    <t>Agencia de Cooperación Internacional de Chile</t>
  </si>
  <si>
    <t>AGENCIA DE COOPERACION INTERNACIONAL DE CHILE</t>
  </si>
  <si>
    <t>070101</t>
  </si>
  <si>
    <t>MINISTERIO DE ECONOMÍA, FOMENTO Y TURISMO</t>
  </si>
  <si>
    <t>Subsecretaría de Economía y Empresas de Menor Tamaño</t>
  </si>
  <si>
    <t>SUBSECRETARÍA DE ECONOMÍA</t>
  </si>
  <si>
    <t>070107</t>
  </si>
  <si>
    <t>Programa Fondo de Innovación para la Competitividad</t>
  </si>
  <si>
    <t>070111</t>
  </si>
  <si>
    <t>Programa Iniciativa Científica Millenium</t>
  </si>
  <si>
    <t>070201</t>
  </si>
  <si>
    <t>Servicio Nacional del Consumidor</t>
  </si>
  <si>
    <t>SERVICIO NACIONAL DEL CONSUMIDOR</t>
  </si>
  <si>
    <t>070301</t>
  </si>
  <si>
    <t>SUBSECRETARIA DE PESCA</t>
  </si>
  <si>
    <t>070302</t>
  </si>
  <si>
    <t>Fondo de Administración Pesquero</t>
  </si>
  <si>
    <t>070401</t>
  </si>
  <si>
    <t>SERVICIO NACIONAL DE PESCA</t>
  </si>
  <si>
    <t>070601</t>
  </si>
  <si>
    <t>Corporación de Fomento de la Producción</t>
  </si>
  <si>
    <t>CORPORACION DE FOMENTO DE LA PRODUCCION</t>
  </si>
  <si>
    <t>070701</t>
  </si>
  <si>
    <t>Instituto Nacional de Estadísticas</t>
  </si>
  <si>
    <t>INSTITUTO NACIONAL DE ESTADISTICAS</t>
  </si>
  <si>
    <t>070801</t>
  </si>
  <si>
    <t>Fiscalía Nacional Económica</t>
  </si>
  <si>
    <t>FISCALIA NACIONAL ECONOMICA</t>
  </si>
  <si>
    <t>070901</t>
  </si>
  <si>
    <t>Servicio Nacional de Turismo</t>
  </si>
  <si>
    <t>SERVICIO NACIONAL DE TURISMO</t>
  </si>
  <si>
    <t>071601</t>
  </si>
  <si>
    <t>Servicio de Cooperación Técnica</t>
  </si>
  <si>
    <t>SERVICIO DE COOPERACION TECNICA</t>
  </si>
  <si>
    <t>071901</t>
  </si>
  <si>
    <t>Comité Innova Chile</t>
  </si>
  <si>
    <t>072101</t>
  </si>
  <si>
    <t>COMITE DE INVERSIONES EXTRANJERAS</t>
  </si>
  <si>
    <t>072301</t>
  </si>
  <si>
    <t>Instituto Nacional de Propiedad Intelectual</t>
  </si>
  <si>
    <t>INSTITUTO NACIONAL DE PROPIEDAD INDUSTRIAL</t>
  </si>
  <si>
    <t>072401</t>
  </si>
  <si>
    <t>Subsecretaría de Turismo</t>
  </si>
  <si>
    <t>SUBSECRETARIA DE TURISMO</t>
  </si>
  <si>
    <t>080101</t>
  </si>
  <si>
    <t>MINISTERIO DE HACIENDA</t>
  </si>
  <si>
    <t>SUBSECRETARÍA DE HACIENDA</t>
  </si>
  <si>
    <t>Consejo de Auditoría Interna General de Gobierno</t>
  </si>
  <si>
    <t>080106</t>
  </si>
  <si>
    <t>Unidad Administradora de Los Tribunales Tributarios y Aduaneros</t>
  </si>
  <si>
    <t>080201</t>
  </si>
  <si>
    <t>Dirección de Presupuestos</t>
  </si>
  <si>
    <t>DIRECCION DE PRESUPUESTOS</t>
  </si>
  <si>
    <t>080301</t>
  </si>
  <si>
    <t>Servicio de Impuestos Internos</t>
  </si>
  <si>
    <t>SERVICIO DE IMPUESTOS INTERNOS</t>
  </si>
  <si>
    <t>080401</t>
  </si>
  <si>
    <t>Servicio Nacional de Aduanas</t>
  </si>
  <si>
    <t>SERVICIO NACIONAL DE ADUANAS</t>
  </si>
  <si>
    <t>080501</t>
  </si>
  <si>
    <t>Servicio de Tesorerías</t>
  </si>
  <si>
    <t>SERVICIO DE TESORERIAS</t>
  </si>
  <si>
    <t>080701</t>
  </si>
  <si>
    <t>Dirección de Compras y Contratación Pública</t>
  </si>
  <si>
    <t>DIRECCION DE COMPRAS y CONTRATACION PUBLICA</t>
  </si>
  <si>
    <t>081101</t>
  </si>
  <si>
    <t>Superintendencia de Bancos e Instituciones Financieras</t>
  </si>
  <si>
    <t>SUPERINTENDENCIA DE BANCOS E INSTITUCIONES FINANCIERAS</t>
  </si>
  <si>
    <t>081501</t>
  </si>
  <si>
    <t>Dirección Nacional del Servicio Civil</t>
  </si>
  <si>
    <t>DIRECCION NACIONAL DEL SERVICIO CIVIL</t>
  </si>
  <si>
    <t>081601</t>
  </si>
  <si>
    <t>Unidad de Análisis Financiero</t>
  </si>
  <si>
    <t>UNIDAD DE ANALISIS FINANCIERO</t>
  </si>
  <si>
    <t>081701</t>
  </si>
  <si>
    <t>Superintendencia de Casinos de Juego</t>
  </si>
  <si>
    <t>SUPERINTENDENCIA DE CASINOS DE JUEGO</t>
  </si>
  <si>
    <t>083001</t>
  </si>
  <si>
    <t>Consejo de Defensa del Estado</t>
  </si>
  <si>
    <t>CONSEJO DE DEFENSA DEL ESTADO</t>
  </si>
  <si>
    <t>MINISTERIO DE EDUCACIÓN</t>
  </si>
  <si>
    <t>Subsecretaría de Educación</t>
  </si>
  <si>
    <t>SUBSECRETARIA DE EDUCACIÓN</t>
  </si>
  <si>
    <t>090103</t>
  </si>
  <si>
    <t>Mejoramiento de la Calidad de la Educación</t>
  </si>
  <si>
    <t>090104</t>
  </si>
  <si>
    <t>090111</t>
  </si>
  <si>
    <t>Recursos Educativos</t>
  </si>
  <si>
    <t>090120</t>
  </si>
  <si>
    <t>Subvenciones a los Establecimientos Educacionales</t>
  </si>
  <si>
    <t>090121</t>
  </si>
  <si>
    <t>Gestión de Subvenciones a Establecimientos Educacionales</t>
  </si>
  <si>
    <t>090130</t>
  </si>
  <si>
    <t>Educación Superior</t>
  </si>
  <si>
    <t>090131</t>
  </si>
  <si>
    <t>Gastos de Operación de Educación Superior</t>
  </si>
  <si>
    <t>DIRECCION DE BIBLIOTECAS, ARCHIVOS y MUSEOS</t>
  </si>
  <si>
    <t>090801</t>
  </si>
  <si>
    <t>COMISION NACIONAL DE INVESTIGACION CIENTIFICA y TECNOLOGICA</t>
  </si>
  <si>
    <t>090901</t>
  </si>
  <si>
    <t>Junta Nacional de Auxilio Escolar y Becas</t>
  </si>
  <si>
    <t>JUNTA NACIONAL DE AUXILIO ESCOLAR y BECAS</t>
  </si>
  <si>
    <t>090902</t>
  </si>
  <si>
    <t>Salud Escolar</t>
  </si>
  <si>
    <t>090903</t>
  </si>
  <si>
    <t>Becas y Asistencialidad Estudiantil</t>
  </si>
  <si>
    <t>091101</t>
  </si>
  <si>
    <t>Junta Nacional de Jardines Infantiles</t>
  </si>
  <si>
    <t>JUNTA NACIONAL DE JARDINES INFANTILES</t>
  </si>
  <si>
    <t>091102</t>
  </si>
  <si>
    <t>Programas Alternativos de Enseñanza Pre-Escolar</t>
  </si>
  <si>
    <t>091301</t>
  </si>
  <si>
    <t>Consejo de Rectores</t>
  </si>
  <si>
    <t>CONSEJO DE RECTORES</t>
  </si>
  <si>
    <t>091501</t>
  </si>
  <si>
    <t>Consejo Nacional de Educación</t>
  </si>
  <si>
    <t>CONSEJO NACIONAL DE EDUCACION</t>
  </si>
  <si>
    <t>CONSEJO NACIONAL DE LA CULTURA y LAS ARTES</t>
  </si>
  <si>
    <t>Fondos Culturales y Artísticos</t>
  </si>
  <si>
    <t>100101</t>
  </si>
  <si>
    <t>MINISTERIO DE JUSTICIA</t>
  </si>
  <si>
    <t>SUBSECRETARÍA DE JUSTICIA</t>
  </si>
  <si>
    <t>100102</t>
  </si>
  <si>
    <t>SERVICIO DE REGISTRO CIVIL E IDENTIFICACION</t>
  </si>
  <si>
    <t>100201</t>
  </si>
  <si>
    <t>100301</t>
  </si>
  <si>
    <t>Servicio Médico Legal</t>
  </si>
  <si>
    <t>SERVICIO MEDICO LEGAL</t>
  </si>
  <si>
    <t>100401</t>
  </si>
  <si>
    <t>Gendarmería de Chile</t>
  </si>
  <si>
    <t>GENDARMERIA DE CHILE</t>
  </si>
  <si>
    <t>100402</t>
  </si>
  <si>
    <t>Programas de Rehabilitación y Reinserción Social</t>
  </si>
  <si>
    <t>SUPERINTENDENCIA DE QUIEBRAS</t>
  </si>
  <si>
    <t>100701</t>
  </si>
  <si>
    <t>Servicio Nacional de Menores</t>
  </si>
  <si>
    <t>SERVICIO NACIONAL DE MENORES</t>
  </si>
  <si>
    <t>100702</t>
  </si>
  <si>
    <t>Programa de Administración Directa y Proyectos Nacionales</t>
  </si>
  <si>
    <t>100901</t>
  </si>
  <si>
    <t>Defensoría Penal Pública</t>
  </si>
  <si>
    <t>DEFENSORIA PENAL PUBLICA</t>
  </si>
  <si>
    <t>110101</t>
  </si>
  <si>
    <t>MINISTERIO DE DEFENSA NACIONAL</t>
  </si>
  <si>
    <t>Ejército de Chile</t>
  </si>
  <si>
    <t>DIRECCION GENERAL DE MOVILIZACION NACIONAL</t>
  </si>
  <si>
    <t>FFAA</t>
  </si>
  <si>
    <t>110301</t>
  </si>
  <si>
    <t>110401</t>
  </si>
  <si>
    <t>110501</t>
  </si>
  <si>
    <t>Armada de Chile</t>
  </si>
  <si>
    <t>110701</t>
  </si>
  <si>
    <t>Dirección General de Territorio Marítimo</t>
  </si>
  <si>
    <t>110801</t>
  </si>
  <si>
    <t>Dirección de Sanidad</t>
  </si>
  <si>
    <t>110901</t>
  </si>
  <si>
    <t>Fuerza Aérea de Chile</t>
  </si>
  <si>
    <t>111101</t>
  </si>
  <si>
    <t>Organismos de Salud de la FACH</t>
  </si>
  <si>
    <t>Carabineros de Chile</t>
  </si>
  <si>
    <t>Hospital de Carabineros</t>
  </si>
  <si>
    <t>111801</t>
  </si>
  <si>
    <t>Dirección General de Movilización Nacional</t>
  </si>
  <si>
    <t>111901</t>
  </si>
  <si>
    <t>Instituto Geográfico Militar</t>
  </si>
  <si>
    <t>INSTITUTO GEOGRAFICO MILITAR</t>
  </si>
  <si>
    <t>112001</t>
  </si>
  <si>
    <t>Servicio Hidrográfico y Oceanográfico de la Armada de Chile</t>
  </si>
  <si>
    <t>SERVICIO HIDROGRAFICO y OCEANOGRAFICO DE LA ARMADA DE CHILE</t>
  </si>
  <si>
    <t>112101</t>
  </si>
  <si>
    <t>Dirección General de Aeronáutica Civil</t>
  </si>
  <si>
    <t>DIRECCION GENERAL DE AERONAUTICA CIVIL</t>
  </si>
  <si>
    <t>112201</t>
  </si>
  <si>
    <t>Servicio Aerofotogramétrico de la Fuerza Aérea de Chile</t>
  </si>
  <si>
    <t>SERVICIO AEROFOTOGRAMETRICO DE LA FUERZA AREA DE CHILE</t>
  </si>
  <si>
    <t>112301</t>
  </si>
  <si>
    <t>Subsecretaría para las Fuerzas Armadas</t>
  </si>
  <si>
    <t>SUBSECRETARÍA PARA LAS FUERZAS ARMADAS</t>
  </si>
  <si>
    <t>112401</t>
  </si>
  <si>
    <t>Subsecretaría de Defensa</t>
  </si>
  <si>
    <t>112501</t>
  </si>
  <si>
    <t>Estado Mayor Conjunto</t>
  </si>
  <si>
    <t>120101</t>
  </si>
  <si>
    <t>MINISTERIO DE OBRAS PÚBLICAS</t>
  </si>
  <si>
    <t>120201_1</t>
  </si>
  <si>
    <t>ADMINISTRACION y EJECUCION DE OBRAS PUBLICAS</t>
  </si>
  <si>
    <t>120201_2</t>
  </si>
  <si>
    <t>Fiscalía</t>
  </si>
  <si>
    <t>120201_3</t>
  </si>
  <si>
    <t>120202</t>
  </si>
  <si>
    <t>Dirección de Arquitectura</t>
  </si>
  <si>
    <t>DIRECCION DE ARQUITECTURA</t>
  </si>
  <si>
    <t>120203</t>
  </si>
  <si>
    <t>Dirección de Obras Hidráulicas</t>
  </si>
  <si>
    <t>DIRECCION DE OBRAS HIDRAULICAS</t>
  </si>
  <si>
    <t>120204</t>
  </si>
  <si>
    <t>Dirección de Vialidad</t>
  </si>
  <si>
    <t>DIRECCION DE VIALIDAD</t>
  </si>
  <si>
    <t>120206</t>
  </si>
  <si>
    <t>Dirección de Obras Portuarias</t>
  </si>
  <si>
    <t>DIRECCION DE OBRAS PORTUARIAS</t>
  </si>
  <si>
    <t>120207</t>
  </si>
  <si>
    <t>Dirección de Aeropuertos</t>
  </si>
  <si>
    <t>DIRECCION DE AEROPUERTOS</t>
  </si>
  <si>
    <t>120208</t>
  </si>
  <si>
    <t>Administración Sistema Concesiones</t>
  </si>
  <si>
    <t>ADMINISTRACION SISTEMA CONCESIONES</t>
  </si>
  <si>
    <t>120211</t>
  </si>
  <si>
    <t>Dirección de Planeamiento</t>
  </si>
  <si>
    <t>DIRECCION DE PLANEAMIENTO</t>
  </si>
  <si>
    <t>120212</t>
  </si>
  <si>
    <t>Agua Potable Rural</t>
  </si>
  <si>
    <t>AGUA POTABLE RURAL</t>
  </si>
  <si>
    <t>120401</t>
  </si>
  <si>
    <t>Dirección General de Aguas</t>
  </si>
  <si>
    <t>DIRECCION GENERAL DE AGUAS</t>
  </si>
  <si>
    <t>120501</t>
  </si>
  <si>
    <t>Instituto Nacional de Hidráulica</t>
  </si>
  <si>
    <t>INSTITUTO NACIONAL DE HIDRAULICA</t>
  </si>
  <si>
    <t>120701</t>
  </si>
  <si>
    <t>Superintendencia de Servicios Sanitarios</t>
  </si>
  <si>
    <t>SUPERINTENDENCIA DE SERVICIOS SANITARIOS</t>
  </si>
  <si>
    <t>130101</t>
  </si>
  <si>
    <t>MINISTERIO DE AGRICULTURA</t>
  </si>
  <si>
    <t>Subsecretaría de Agricultura</t>
  </si>
  <si>
    <t>SUBSECRETARIA DE AGRICULTURA</t>
  </si>
  <si>
    <t>130102</t>
  </si>
  <si>
    <t>Investigación e Innovación Tecnológica Silvoagropecuaria</t>
  </si>
  <si>
    <t>130201</t>
  </si>
  <si>
    <t>Oficina de Estudios y Políticas Agrarias</t>
  </si>
  <si>
    <t>OFICINA DE ESTUDIOS y POLITICAS AGRARIAS</t>
  </si>
  <si>
    <t>130301</t>
  </si>
  <si>
    <t>INSTITUTO DE DESARROLLO AGROPECUARIO</t>
  </si>
  <si>
    <t>130401</t>
  </si>
  <si>
    <t>Servicio Agrícola y Ganadero</t>
  </si>
  <si>
    <t>SERVICIO AGRICOLA y GANADERO</t>
  </si>
  <si>
    <t>130404</t>
  </si>
  <si>
    <t>Inspecciones Exportaciones Silvoagropecuarias</t>
  </si>
  <si>
    <t>130405</t>
  </si>
  <si>
    <t>Programa Desarrollo Ganadero</t>
  </si>
  <si>
    <t>130406</t>
  </si>
  <si>
    <t>Vigilancia y Control Silvoagrícola</t>
  </si>
  <si>
    <t>130407</t>
  </si>
  <si>
    <t>Programa de Controles Fronterizos</t>
  </si>
  <si>
    <t>130408</t>
  </si>
  <si>
    <t>Programa Gestión y Conservación de Recursos Naturales Renovables</t>
  </si>
  <si>
    <t>130501</t>
  </si>
  <si>
    <t>Corporación Nacional Forestal</t>
  </si>
  <si>
    <t>CORPORACION NACIONAL FORESTAL</t>
  </si>
  <si>
    <t>130503</t>
  </si>
  <si>
    <t>Programa de Manejo del Fuego</t>
  </si>
  <si>
    <t>130504</t>
  </si>
  <si>
    <t>Áreas Silvestres Protegidas</t>
  </si>
  <si>
    <t>130505</t>
  </si>
  <si>
    <t>Gestión Forestal</t>
  </si>
  <si>
    <t>130506</t>
  </si>
  <si>
    <t>Programa de Arborización Urbana</t>
  </si>
  <si>
    <t>130601</t>
  </si>
  <si>
    <t>Comisión Nacional de Riego</t>
  </si>
  <si>
    <t>COMISION NACIONAL DE RIEGO</t>
  </si>
  <si>
    <t>140101</t>
  </si>
  <si>
    <t>MINISTERIO DE BIENES NACIONALES</t>
  </si>
  <si>
    <t>Subsecretaría de Bienes Nacionales</t>
  </si>
  <si>
    <t>SUBSECRETARIA DE BIENES NACIONALES</t>
  </si>
  <si>
    <t>150101</t>
  </si>
  <si>
    <t>MINISTERIO DEL TRABAJO Y PREVISION SOCIAL</t>
  </si>
  <si>
    <t>Subsecretaría del Trabajo</t>
  </si>
  <si>
    <t>SUBSECRETARIA DEL TRABAJO</t>
  </si>
  <si>
    <t>150103</t>
  </si>
  <si>
    <t>Proempleo</t>
  </si>
  <si>
    <t>150201</t>
  </si>
  <si>
    <t>Dirección del Trabajo</t>
  </si>
  <si>
    <t>DIRECCION DEL TRABAJO</t>
  </si>
  <si>
    <t>150301</t>
  </si>
  <si>
    <t>SUBSECRETARIA DE PREVISION SOCIAL</t>
  </si>
  <si>
    <t>150401</t>
  </si>
  <si>
    <t>Dirección General de Crédito Prendario</t>
  </si>
  <si>
    <t>DIRECCION GENERAL DE CREDITO PRENDARIO</t>
  </si>
  <si>
    <t>150501</t>
  </si>
  <si>
    <t>Servicio Nacional de Capacitación y Empleo</t>
  </si>
  <si>
    <t>SERVICIO NACIONAL DE CAPACITACION y EMPLEO</t>
  </si>
  <si>
    <t>150601</t>
  </si>
  <si>
    <t>Superintendencia de Seguridad Social</t>
  </si>
  <si>
    <t>SUPERINTENDENCIA DE SEGURIDAD SOCIAL</t>
  </si>
  <si>
    <t>150701</t>
  </si>
  <si>
    <t>Superintendencia de Pensiones</t>
  </si>
  <si>
    <t>SUPERINTENDENCIA DE PENSIONES</t>
  </si>
  <si>
    <t>150901</t>
  </si>
  <si>
    <t>INSTITUTO DE PREVISION SOCIAL</t>
  </si>
  <si>
    <t>151001</t>
  </si>
  <si>
    <t>Instituto de Seguridad Laboral</t>
  </si>
  <si>
    <t>INSTITUTO DE SEGURIDAD LABORAL</t>
  </si>
  <si>
    <t>151301</t>
  </si>
  <si>
    <t>CAJA DE PREVISION DE LA DEFENSA NACIONAL</t>
  </si>
  <si>
    <t>151302</t>
  </si>
  <si>
    <t>Fondo de Medicina Curativa</t>
  </si>
  <si>
    <t>151401</t>
  </si>
  <si>
    <t>DIRECCION DE PREVISION DE CARABINEROS DE CHILE</t>
  </si>
  <si>
    <t>160201</t>
  </si>
  <si>
    <t>MINISTERIO DE SALUD</t>
  </si>
  <si>
    <t>Fondo Nacional de Salud</t>
  </si>
  <si>
    <t>FONDO NACIONAL DE SALUD</t>
  </si>
  <si>
    <t>160202</t>
  </si>
  <si>
    <t>Programa de Atención Primaria</t>
  </si>
  <si>
    <t>160203</t>
  </si>
  <si>
    <t>Programa de Prestaciones Valoradas</t>
  </si>
  <si>
    <t>160204</t>
  </si>
  <si>
    <t>Programa de Prestaciones Institucionales</t>
  </si>
  <si>
    <t>160401</t>
  </si>
  <si>
    <t>Instituto de Salud Pública de Chile</t>
  </si>
  <si>
    <t>INSTITUTO DE SALUD PUBLICA DE CHILE</t>
  </si>
  <si>
    <t>160501</t>
  </si>
  <si>
    <t>Central de Abastecimiento del Sistema Nacional de Salud</t>
  </si>
  <si>
    <t>CENTRAL DE ABASTECIMIENTO DEL SISTEMA NACIONAL DE SALUD</t>
  </si>
  <si>
    <t>160901</t>
  </si>
  <si>
    <t>Subsecretaría de Salud Pública</t>
  </si>
  <si>
    <t>SUBSECRETARIA DE SALUD PUBLICA</t>
  </si>
  <si>
    <t>161001</t>
  </si>
  <si>
    <t>Subsecretaría de Redes Asistenciales</t>
  </si>
  <si>
    <t>SUBSECRETARIA DE REDES ASISTENCIALES</t>
  </si>
  <si>
    <t>161002</t>
  </si>
  <si>
    <t>Inversión Sectorial de Salud</t>
  </si>
  <si>
    <t>161101</t>
  </si>
  <si>
    <t>Superintendencia de Salud</t>
  </si>
  <si>
    <t>SUPERINTENDENCIA DE SALUD</t>
  </si>
  <si>
    <t>162001</t>
  </si>
  <si>
    <t>Servicio de Salud Arica</t>
  </si>
  <si>
    <t>SERVICIOS DE SALUD</t>
  </si>
  <si>
    <t>162101</t>
  </si>
  <si>
    <t>Servicio de Salud Iquique</t>
  </si>
  <si>
    <t>162201</t>
  </si>
  <si>
    <t>Servicio de Salud Antofagasta</t>
  </si>
  <si>
    <t>162301</t>
  </si>
  <si>
    <t>Servicio de Salud Atacama</t>
  </si>
  <si>
    <t>162401</t>
  </si>
  <si>
    <t>Servicio de Salud Coquimbo</t>
  </si>
  <si>
    <t>162501</t>
  </si>
  <si>
    <t>162601</t>
  </si>
  <si>
    <t>Servicio de Salud Viña del Mar - Quillota</t>
  </si>
  <si>
    <t>Servicio de Salud Aconcagua</t>
  </si>
  <si>
    <t>162801</t>
  </si>
  <si>
    <t>Servicio de Salud Libertador General Bernardo O´Higgins</t>
  </si>
  <si>
    <t>162901</t>
  </si>
  <si>
    <t>Servicio de Salud Maule</t>
  </si>
  <si>
    <t>163001</t>
  </si>
  <si>
    <t>Servicio de Salud Ñuble</t>
  </si>
  <si>
    <t>163101</t>
  </si>
  <si>
    <t>Servicio de Salud Concepción</t>
  </si>
  <si>
    <t>163201</t>
  </si>
  <si>
    <t>Servicio de Salud Talcahuano</t>
  </si>
  <si>
    <t>163301</t>
  </si>
  <si>
    <t>163401</t>
  </si>
  <si>
    <t>Servicio de Salud Arauco</t>
  </si>
  <si>
    <t>163501</t>
  </si>
  <si>
    <t>Servicio de Salud Araucanía Norte</t>
  </si>
  <si>
    <t>163601</t>
  </si>
  <si>
    <t>Servicio de Salud Araucanía Sur</t>
  </si>
  <si>
    <t>163701</t>
  </si>
  <si>
    <t>Servicio de Salud Valdivia</t>
  </si>
  <si>
    <t>163801</t>
  </si>
  <si>
    <t>Servicio de Salud Osorno</t>
  </si>
  <si>
    <t>163901</t>
  </si>
  <si>
    <t>Servicio de Salud del Reloncaví</t>
  </si>
  <si>
    <t>164001</t>
  </si>
  <si>
    <t>Servicio de Salud Aysén del General Carlos Ibáñez del Campo</t>
  </si>
  <si>
    <t>164101</t>
  </si>
  <si>
    <t>Servicio de Salud Magallanes</t>
  </si>
  <si>
    <t>164201</t>
  </si>
  <si>
    <t>Servicio de Salud Metropolitano Oriente</t>
  </si>
  <si>
    <t>164301</t>
  </si>
  <si>
    <t>Servicio de Salud Metropolitano Central</t>
  </si>
  <si>
    <t>164401</t>
  </si>
  <si>
    <t>Servicio de Salud Metropolitano Sur</t>
  </si>
  <si>
    <t>164501</t>
  </si>
  <si>
    <t>Servicio de Salud Metropolitano Norte</t>
  </si>
  <si>
    <t>164601</t>
  </si>
  <si>
    <t>Servicio de Salud Metropolitano Occidente</t>
  </si>
  <si>
    <t>164701</t>
  </si>
  <si>
    <t>Servicio de Salud Metropolitano Sur-Oriente</t>
  </si>
  <si>
    <t>164901</t>
  </si>
  <si>
    <t>Programa Contingencias Operacionales</t>
  </si>
  <si>
    <t>165001</t>
  </si>
  <si>
    <t>Hospital Padre Alberto Hurtado</t>
  </si>
  <si>
    <t>165101</t>
  </si>
  <si>
    <t>Centro de Referencia de Salud Maipú</t>
  </si>
  <si>
    <t>165201</t>
  </si>
  <si>
    <t>Centro de Referencia de Salud de Peñalolén Cordillera Oriente</t>
  </si>
  <si>
    <t>165301</t>
  </si>
  <si>
    <t>Servicio de Salud Chiloé</t>
  </si>
  <si>
    <t>170101</t>
  </si>
  <si>
    <t>MINISTERIO DE MINERÍA</t>
  </si>
  <si>
    <t>170102</t>
  </si>
  <si>
    <t>MINISTERIO DE MINERIA</t>
  </si>
  <si>
    <t>Fomento de la Pequeña y Mediana Minería</t>
  </si>
  <si>
    <t>SECRETARIA Y ADMINISTRACION GENERAL</t>
  </si>
  <si>
    <t>170201</t>
  </si>
  <si>
    <t>Comisión Chilena del Cobre</t>
  </si>
  <si>
    <t>COMISION CHILENA DEL COBRE</t>
  </si>
  <si>
    <t>170301</t>
  </si>
  <si>
    <t>Servicio Nacional de Geología y Minería</t>
  </si>
  <si>
    <t>SERVICIO NACIONAL DE GEOLOGIA y MINERIA</t>
  </si>
  <si>
    <t>170302</t>
  </si>
  <si>
    <t>Red Nacional de Vigilancia Volcánica</t>
  </si>
  <si>
    <t>170303</t>
  </si>
  <si>
    <t>Plan Nacional de Geología</t>
  </si>
  <si>
    <t>170304</t>
  </si>
  <si>
    <t>Programa de Seguridad Minera</t>
  </si>
  <si>
    <t>180101</t>
  </si>
  <si>
    <t>MINISTERIO DE VIVIENDA Y URBANISMO</t>
  </si>
  <si>
    <t>Subsecretaría de Vivienda y Urbanismo</t>
  </si>
  <si>
    <t>SUBSECRETARIA DE VIVIENDA y URBANISMO</t>
  </si>
  <si>
    <t>180102</t>
  </si>
  <si>
    <t>180104</t>
  </si>
  <si>
    <t>Recuperación de Barrios</t>
  </si>
  <si>
    <t>SUBSECRETARIA DE VIVIENDA Y URBANISMO</t>
  </si>
  <si>
    <t>180201</t>
  </si>
  <si>
    <t>Parque Metropolitano</t>
  </si>
  <si>
    <t>PARQUE METROPOLITANO</t>
  </si>
  <si>
    <t>182101</t>
  </si>
  <si>
    <t>SERVIU I Región</t>
  </si>
  <si>
    <t>SERVICIOS REGIONALES DE VIVIENDA y URBANIZACIÓN</t>
  </si>
  <si>
    <t>182201</t>
  </si>
  <si>
    <t>SERVIU II Región</t>
  </si>
  <si>
    <t>182301</t>
  </si>
  <si>
    <t>SERVIU III Región</t>
  </si>
  <si>
    <t>182401</t>
  </si>
  <si>
    <t>SERVIU IV Región</t>
  </si>
  <si>
    <t>182501</t>
  </si>
  <si>
    <t>SERVIU V Región</t>
  </si>
  <si>
    <t>182601</t>
  </si>
  <si>
    <t>SERVIU VI Región</t>
  </si>
  <si>
    <t>182701</t>
  </si>
  <si>
    <t>SERVIU VII Región</t>
  </si>
  <si>
    <t>182801</t>
  </si>
  <si>
    <t>SERVIU VIII Región</t>
  </si>
  <si>
    <t>182901</t>
  </si>
  <si>
    <t>SERVIU IX Región</t>
  </si>
  <si>
    <t>183001</t>
  </si>
  <si>
    <t>SERVIU X Región</t>
  </si>
  <si>
    <t>183101</t>
  </si>
  <si>
    <t>SERVIU XI Región</t>
  </si>
  <si>
    <t>183201</t>
  </si>
  <si>
    <t>SERVIU XII Región</t>
  </si>
  <si>
    <t>183301</t>
  </si>
  <si>
    <t>SERVIU Región Metropolitana</t>
  </si>
  <si>
    <t>183401</t>
  </si>
  <si>
    <t>SERVIU XIV Región</t>
  </si>
  <si>
    <t>183501</t>
  </si>
  <si>
    <t>SERVIU XV Región</t>
  </si>
  <si>
    <t>190101</t>
  </si>
  <si>
    <t>MINISTERIO DE TRANSPORTES Y TELECOMUNICACIONES</t>
  </si>
  <si>
    <t>Secretaría y Administración General de Transportes</t>
  </si>
  <si>
    <t>SECRETARIA y ADMINISTRACION GENERAL DE TRANSPORTES</t>
  </si>
  <si>
    <t>190102</t>
  </si>
  <si>
    <t>Empresa de los Ferrocarriles del Estado</t>
  </si>
  <si>
    <t>SECRETARIA Y ADMINISTRACION GENERAL DE TRANSPORTES</t>
  </si>
  <si>
    <t>190103</t>
  </si>
  <si>
    <t>Transantiago</t>
  </si>
  <si>
    <t>190104</t>
  </si>
  <si>
    <t>Unidad Operativa de Control de Tránsito</t>
  </si>
  <si>
    <t>190105</t>
  </si>
  <si>
    <t>Fiscalización y Control</t>
  </si>
  <si>
    <t>190106</t>
  </si>
  <si>
    <t>190107</t>
  </si>
  <si>
    <t>Programa de Desarrollo Logístico</t>
  </si>
  <si>
    <t>190108</t>
  </si>
  <si>
    <t>Programa de Vialidad y Transporte Urbano: Sectra</t>
  </si>
  <si>
    <t>190201</t>
  </si>
  <si>
    <t>Subsecretaría de Telecomunicaciones</t>
  </si>
  <si>
    <t>SUBSECRETARIA DE TELECOMUNICACIONES</t>
  </si>
  <si>
    <t>190301</t>
  </si>
  <si>
    <t>Junta de Aeronáutica Civil</t>
  </si>
  <si>
    <t>JUNTA DE AERONAUTICA CIVIL</t>
  </si>
  <si>
    <t>200101</t>
  </si>
  <si>
    <t>MINISTERIO SECRETARÍA GENERAL DE GOBIERNO</t>
  </si>
  <si>
    <t>Secretaría General de Gobierno</t>
  </si>
  <si>
    <t>SECRETARIA GENERAL DE GOBIERNO</t>
  </si>
  <si>
    <t>200201</t>
  </si>
  <si>
    <t>Consejo Nacional de Televisión</t>
  </si>
  <si>
    <t>CONSEJO NACIONAL DE TELEVISION</t>
  </si>
  <si>
    <t>Instituto Nacional de Deportes</t>
  </si>
  <si>
    <t>210201</t>
  </si>
  <si>
    <t>FONDO DE SOLIDARIDAD E INVERSION SOCIAL</t>
  </si>
  <si>
    <t>SERVICIO NACIONAL DE LA MUJER</t>
  </si>
  <si>
    <t>210501</t>
  </si>
  <si>
    <t>Instituto Nacional de la Juventud</t>
  </si>
  <si>
    <t>INSTITUTO NACIONAL DE LA JUVENTUD</t>
  </si>
  <si>
    <t>210601</t>
  </si>
  <si>
    <t>Corporación Nacional de Desarrollo Indígena</t>
  </si>
  <si>
    <t>CORPORACION NACIONAL DE DESARROLLO INDIGENA</t>
  </si>
  <si>
    <t>210701</t>
  </si>
  <si>
    <t>Servicio Nacional de la Discapacidad</t>
  </si>
  <si>
    <t>SERVICIO NACIONAL DE LA DISCAPACIDAD</t>
  </si>
  <si>
    <t>210801</t>
  </si>
  <si>
    <t>Servicio Nacional del Adulto Mayor</t>
  </si>
  <si>
    <t>SERVICIO NACIONAL DEL ADULTO MAyOR</t>
  </si>
  <si>
    <t>220101</t>
  </si>
  <si>
    <t>MINISTERIO SECRETARÍA GENERAL DE LA PRESIDENCIA DE LA REPÚBLICA</t>
  </si>
  <si>
    <t>Secretaría General de la Presidencia de la República</t>
  </si>
  <si>
    <t>SECRETARIA GENERAL DE LA PRESIDENCIA DE LA REPUBLICA</t>
  </si>
  <si>
    <t>230101</t>
  </si>
  <si>
    <t>MINISTERIO PÚBLICO</t>
  </si>
  <si>
    <t>MINISTERIO PUBLICO</t>
  </si>
  <si>
    <t>MP</t>
  </si>
  <si>
    <t>240101</t>
  </si>
  <si>
    <t>MINISTERIO DE ENERGÍA</t>
  </si>
  <si>
    <t>Subsecretaría de Energía</t>
  </si>
  <si>
    <t>SUBSECRETARIA DE ENERGIA</t>
  </si>
  <si>
    <t>240103</t>
  </si>
  <si>
    <t>MINISTERIO DE ENERGIA</t>
  </si>
  <si>
    <t>240104</t>
  </si>
  <si>
    <t>Programa Energización Rural y Social</t>
  </si>
  <si>
    <t>240201</t>
  </si>
  <si>
    <t>Comisión Nacional de Energía</t>
  </si>
  <si>
    <t>COMISION NACIONAL DE ENERGIA</t>
  </si>
  <si>
    <t>240301</t>
  </si>
  <si>
    <t>Comisión Chilena de Energía Nuclear</t>
  </si>
  <si>
    <t>COMISION CHILENA DE ENERGIA NUCLEAR</t>
  </si>
  <si>
    <t>240401</t>
  </si>
  <si>
    <t>Superintendencia de Electricidad y Combustibles</t>
  </si>
  <si>
    <t>SUPERINTENDENCIA DE ELECTRICIDAD y COMBUSTIBLES</t>
  </si>
  <si>
    <t>250101</t>
  </si>
  <si>
    <t>MINISTERIO DEL MEDIO AMBIENTE</t>
  </si>
  <si>
    <t>Subsecretaría del Medio Ambiente</t>
  </si>
  <si>
    <t>SUBSECRETARIA DEL MEDIO AMBIENTE</t>
  </si>
  <si>
    <t>250201</t>
  </si>
  <si>
    <t>Servicio de Evaluación Ambiental</t>
  </si>
  <si>
    <t>SERVICIO DE EVALUACION AMBIENTAL</t>
  </si>
  <si>
    <t>250301</t>
  </si>
  <si>
    <t>Superintendencia del Medio Ambiente</t>
  </si>
  <si>
    <t>SUPERINTENDENCIA DEL MEDIO AMBIENTE</t>
  </si>
  <si>
    <t>VALORES POSIBLES CAMPO GRADO</t>
  </si>
  <si>
    <t>Grados personal de la EUS, servicios afectos a las FFAA, ANI, CORFO, SERNAGEOMIN (GRUPO 1)</t>
  </si>
  <si>
    <t>Grados personal servicios Fiscalizadores (GRUPO 2)</t>
  </si>
  <si>
    <t>SERVICIOS AFECTOS A DFL 29, 30 Y 31 DE 2004 (servicios de salud experimentales) - (GRUPO 3)</t>
  </si>
  <si>
    <t>Grados Instituciones Poder Judicial (GRUPO 4)</t>
  </si>
  <si>
    <t>Grados Instituciones Congreso Nacional (GRUPO 5)</t>
  </si>
  <si>
    <t>Personal estatuto</t>
  </si>
  <si>
    <t>Personal médico</t>
  </si>
  <si>
    <t>Grados personal escalas B y C</t>
  </si>
  <si>
    <t>Grados personal escala A (personal médico)</t>
  </si>
  <si>
    <t>Grado Posible</t>
  </si>
  <si>
    <t>Codigo</t>
  </si>
  <si>
    <t>Servicio</t>
  </si>
  <si>
    <t>F/G</t>
  </si>
  <si>
    <t>B</t>
  </si>
  <si>
    <t>C</t>
  </si>
  <si>
    <t>1B</t>
  </si>
  <si>
    <t>IV</t>
  </si>
  <si>
    <t>1A</t>
  </si>
  <si>
    <t>V</t>
  </si>
  <si>
    <t>VI</t>
  </si>
  <si>
    <t>1C</t>
  </si>
  <si>
    <t>VII</t>
  </si>
  <si>
    <t>VIII</t>
  </si>
  <si>
    <t>IX</t>
  </si>
  <si>
    <t>X</t>
  </si>
  <si>
    <t>XI</t>
  </si>
  <si>
    <t>XII</t>
  </si>
  <si>
    <t>L</t>
  </si>
  <si>
    <t>XIII</t>
  </si>
  <si>
    <t>XIV</t>
  </si>
  <si>
    <t>XV</t>
  </si>
  <si>
    <t>O</t>
  </si>
  <si>
    <t>XVI</t>
  </si>
  <si>
    <t>P</t>
  </si>
  <si>
    <t>XVII</t>
  </si>
  <si>
    <t>Q</t>
  </si>
  <si>
    <t>XVIII</t>
  </si>
  <si>
    <t>XIX</t>
  </si>
  <si>
    <t>D-1</t>
  </si>
  <si>
    <t>Categorías SENADIS</t>
  </si>
  <si>
    <t>XX</t>
  </si>
  <si>
    <t>D-2</t>
  </si>
  <si>
    <t>XXI</t>
  </si>
  <si>
    <t>D-3</t>
  </si>
  <si>
    <t>XXII</t>
  </si>
  <si>
    <t>P-1</t>
  </si>
  <si>
    <t>XXIII</t>
  </si>
  <si>
    <t>T-1</t>
  </si>
  <si>
    <t>A-1</t>
  </si>
  <si>
    <t>AUX</t>
  </si>
  <si>
    <t>Niveles COCHILCO</t>
  </si>
  <si>
    <t>JS</t>
  </si>
  <si>
    <t>Niveles Comisión Nacional de Energía</t>
  </si>
  <si>
    <t>Niveles Comité de Inversiones Extranjeras</t>
  </si>
  <si>
    <t>11-12</t>
  </si>
  <si>
    <t>REVISIÓN
RUN</t>
  </si>
  <si>
    <t>Validar DV</t>
  </si>
  <si>
    <t>Valida Antigüedad y Edad</t>
  </si>
  <si>
    <t>DOTACIÓN</t>
  </si>
  <si>
    <t>C_DESEMPEÑO</t>
  </si>
  <si>
    <t>TERM_NOM</t>
  </si>
  <si>
    <t>CAUSAL DE ALEJAMIENTO</t>
  </si>
  <si>
    <t>Elecciones Municipales</t>
  </si>
  <si>
    <t>053101</t>
  </si>
  <si>
    <t>CARABINEROS DE CHILE</t>
  </si>
  <si>
    <t>053201</t>
  </si>
  <si>
    <t>HOSPITAL DE CARABINEROS</t>
  </si>
  <si>
    <t>053301</t>
  </si>
  <si>
    <t>Policía de Investigaciones de Chile</t>
  </si>
  <si>
    <t>Dirección General de Obras Públicas</t>
  </si>
  <si>
    <t>Dirección de Contabilidad y Finanzas</t>
  </si>
  <si>
    <t>220104</t>
  </si>
  <si>
    <t>Calidad Jurídica o Tipo de Contrato</t>
  </si>
  <si>
    <t>Personal de la dotación</t>
  </si>
  <si>
    <t>Personal afecto al Código del Trabajo (excluye jornales permanentes)</t>
  </si>
  <si>
    <t>CT</t>
  </si>
  <si>
    <t>Personal fuera de dotación</t>
  </si>
  <si>
    <t>Personal que cuenta con un Contrato Indefinido (Código del Trabajo y Jornales)</t>
  </si>
  <si>
    <t>IND</t>
  </si>
  <si>
    <t>Personal que cuenta con un Contrato Plazo Fijo (Código del Trabajo y Jornales)</t>
  </si>
  <si>
    <t>PFJ</t>
  </si>
  <si>
    <t>No corresponde informar</t>
  </si>
  <si>
    <t>TABLA N°13</t>
  </si>
  <si>
    <t>TABLA N°21</t>
  </si>
  <si>
    <t>10-40-60-70</t>
  </si>
  <si>
    <t>051002</t>
  </si>
  <si>
    <t>051003</t>
  </si>
  <si>
    <t>SIGLA</t>
  </si>
  <si>
    <t>Informa Dotación</t>
  </si>
  <si>
    <t>PRESIDENCIA</t>
  </si>
  <si>
    <t>CAMARA</t>
  </si>
  <si>
    <t>BCN</t>
  </si>
  <si>
    <t>CRAP</t>
  </si>
  <si>
    <t>PJ</t>
  </si>
  <si>
    <t>CORPORAC_PJ</t>
  </si>
  <si>
    <t>ACADEMIA_JUD</t>
  </si>
  <si>
    <t>SERGOBINT</t>
  </si>
  <si>
    <t>SERVEL</t>
  </si>
  <si>
    <t>ONEMI</t>
  </si>
  <si>
    <t>Subsecretaría de Desarrollo Regional y Administrativo</t>
  </si>
  <si>
    <t>SUBDERE</t>
  </si>
  <si>
    <t>ANI</t>
  </si>
  <si>
    <t>SUB_PREVDEL</t>
  </si>
  <si>
    <t>Servicio Nacional para Prevención y Rehabilitación Consumo de Drogas y Alcohol</t>
  </si>
  <si>
    <t>SENDA</t>
  </si>
  <si>
    <t>SUBINT</t>
  </si>
  <si>
    <t>-</t>
  </si>
  <si>
    <t>GORE_I</t>
  </si>
  <si>
    <t>GORE_II</t>
  </si>
  <si>
    <t>GORE_III</t>
  </si>
  <si>
    <t>GORE_IV</t>
  </si>
  <si>
    <t>GORE_V</t>
  </si>
  <si>
    <t>GORE_VI</t>
  </si>
  <si>
    <t>GORE_VII</t>
  </si>
  <si>
    <t>GORE_VIII</t>
  </si>
  <si>
    <t>GORE_IX</t>
  </si>
  <si>
    <t>GORE_X</t>
  </si>
  <si>
    <t>GORE_XI</t>
  </si>
  <si>
    <t>GORE_XII</t>
  </si>
  <si>
    <t>GORE_XIII</t>
  </si>
  <si>
    <t>GORE_XIV</t>
  </si>
  <si>
    <t>GORE_XV</t>
  </si>
  <si>
    <t>SUB_RREE</t>
  </si>
  <si>
    <t>DIFROL</t>
  </si>
  <si>
    <t>INACH</t>
  </si>
  <si>
    <t>AGCI</t>
  </si>
  <si>
    <t>SUB_ECONOMIA</t>
  </si>
  <si>
    <t>SERNAC</t>
  </si>
  <si>
    <t>SUB_PESCA</t>
  </si>
  <si>
    <t>SENAPESCA</t>
  </si>
  <si>
    <t>CORFO</t>
  </si>
  <si>
    <t>INE</t>
  </si>
  <si>
    <t>FNE</t>
  </si>
  <si>
    <t>SERNATUR</t>
  </si>
  <si>
    <t>SERCOTEC</t>
  </si>
  <si>
    <t>INNOVA</t>
  </si>
  <si>
    <t>CINVER</t>
  </si>
  <si>
    <t>Instituto Nacional de Propiedad Industrial</t>
  </si>
  <si>
    <t>INAPI</t>
  </si>
  <si>
    <t>SUB_TURISMO</t>
  </si>
  <si>
    <t>Secretaría y Administración General Min. de Hacienda</t>
  </si>
  <si>
    <t>SHACIENDA</t>
  </si>
  <si>
    <t>UATTA</t>
  </si>
  <si>
    <t>DIPRES</t>
  </si>
  <si>
    <t>SII</t>
  </si>
  <si>
    <t>ADUANAS</t>
  </si>
  <si>
    <t>TESORERIAS</t>
  </si>
  <si>
    <t>DCCP</t>
  </si>
  <si>
    <t>SVS</t>
  </si>
  <si>
    <t>SBIF</t>
  </si>
  <si>
    <t>DNSC</t>
  </si>
  <si>
    <t>UAF</t>
  </si>
  <si>
    <t>SUCAJU</t>
  </si>
  <si>
    <t>SUB_EDUCACION</t>
  </si>
  <si>
    <t>DIBAM</t>
  </si>
  <si>
    <t>CONICYT</t>
  </si>
  <si>
    <t>JUNAEB</t>
  </si>
  <si>
    <t>JUNJI</t>
  </si>
  <si>
    <t>CRECTORES</t>
  </si>
  <si>
    <t>CNED</t>
  </si>
  <si>
    <t>CULTURA</t>
  </si>
  <si>
    <t>Secretaría y Administración General Min. de Justicia</t>
  </si>
  <si>
    <t>SUB_JUSTICIA</t>
  </si>
  <si>
    <t>SRCEI</t>
  </si>
  <si>
    <t>SERMELEG</t>
  </si>
  <si>
    <t>GENDARMERIA</t>
  </si>
  <si>
    <t>SQUIEBRAS</t>
  </si>
  <si>
    <t>SENAME</t>
  </si>
  <si>
    <t>DPP</t>
  </si>
  <si>
    <t>DGM</t>
  </si>
  <si>
    <t>IGM</t>
  </si>
  <si>
    <t>SHOA</t>
  </si>
  <si>
    <t>DGAC</t>
  </si>
  <si>
    <t>SAF</t>
  </si>
  <si>
    <t>SUB_FFAA</t>
  </si>
  <si>
    <t>SUB_DEFENSA</t>
  </si>
  <si>
    <t>Secretaría y Administración General Min. Obras Públicas</t>
  </si>
  <si>
    <t>SUB_MOP</t>
  </si>
  <si>
    <t>DGOP</t>
  </si>
  <si>
    <t>FISCALIA_MOP</t>
  </si>
  <si>
    <t>DCF_MOP</t>
  </si>
  <si>
    <t>ARQUITECTURA</t>
  </si>
  <si>
    <t>DOH</t>
  </si>
  <si>
    <t>VIALIDAD</t>
  </si>
  <si>
    <t>DOP</t>
  </si>
  <si>
    <t>AEROPUERTOS</t>
  </si>
  <si>
    <t>CONCESIONES</t>
  </si>
  <si>
    <t>DIRPLAN</t>
  </si>
  <si>
    <t>APR</t>
  </si>
  <si>
    <t>DGA</t>
  </si>
  <si>
    <t>INH</t>
  </si>
  <si>
    <t>SSS</t>
  </si>
  <si>
    <t>SUB_AGRICULTURA</t>
  </si>
  <si>
    <t>ODEPA</t>
  </si>
  <si>
    <t>Instituto de Desarrollo Agropecuario</t>
  </si>
  <si>
    <t>INDAP</t>
  </si>
  <si>
    <t>SAG</t>
  </si>
  <si>
    <t>CONAF</t>
  </si>
  <si>
    <t>CNR</t>
  </si>
  <si>
    <t>SUB_BSNAC</t>
  </si>
  <si>
    <t>SUB_TRABAJO</t>
  </si>
  <si>
    <t>DT</t>
  </si>
  <si>
    <t>SUB_PREV_SOC</t>
  </si>
  <si>
    <t>Dirección General del Crédito Prendario</t>
  </si>
  <si>
    <t>DICREP</t>
  </si>
  <si>
    <t>SENCE</t>
  </si>
  <si>
    <t>SUSESO</t>
  </si>
  <si>
    <t>SPENSIONES</t>
  </si>
  <si>
    <t>IPS</t>
  </si>
  <si>
    <t>ISL</t>
  </si>
  <si>
    <t>CAPREDENA</t>
  </si>
  <si>
    <t>DIPRECA</t>
  </si>
  <si>
    <t>INSAPU</t>
  </si>
  <si>
    <t>CENABAST</t>
  </si>
  <si>
    <t>SUB_SALUD</t>
  </si>
  <si>
    <t>SUB_REDES</t>
  </si>
  <si>
    <t>SUPER_SALUD</t>
  </si>
  <si>
    <t>SS_ARICA</t>
  </si>
  <si>
    <t>SS_IQUIQUE</t>
  </si>
  <si>
    <t>SS_ANTOFAGASTA</t>
  </si>
  <si>
    <t>SS_ATACAMA</t>
  </si>
  <si>
    <t>SS_COQUIMBO</t>
  </si>
  <si>
    <t>SS_VALPO</t>
  </si>
  <si>
    <t>SS_VIÑA</t>
  </si>
  <si>
    <t>SS_ACONCAGUA</t>
  </si>
  <si>
    <t>SS_OHIGGINS</t>
  </si>
  <si>
    <t>SS_MAULE</t>
  </si>
  <si>
    <t>SS_ÑUBLE</t>
  </si>
  <si>
    <t>SS_CONCEPCION</t>
  </si>
  <si>
    <t>SS_TALCAHUANO</t>
  </si>
  <si>
    <t>SS_BIOBIO</t>
  </si>
  <si>
    <t>SS_ARAUCO</t>
  </si>
  <si>
    <t>SS_ARAUCANIA_N</t>
  </si>
  <si>
    <t>SS_ARAUCANIA_S</t>
  </si>
  <si>
    <t>SS_VALDIVIA</t>
  </si>
  <si>
    <t>SS_OSORNO</t>
  </si>
  <si>
    <t>SS_RELONCAVI</t>
  </si>
  <si>
    <t>SS_AYSEN</t>
  </si>
  <si>
    <t>SS_MAGALLANES</t>
  </si>
  <si>
    <t>SS_MORIENTE</t>
  </si>
  <si>
    <t>SS_MCENTRAL</t>
  </si>
  <si>
    <t>SS_MSUR</t>
  </si>
  <si>
    <t>SS_MNORTE</t>
  </si>
  <si>
    <t>SS_MOCCIDENTE</t>
  </si>
  <si>
    <t>SS_SURORIENTE</t>
  </si>
  <si>
    <t>SS_CONTINGENCIA</t>
  </si>
  <si>
    <t>HPAH</t>
  </si>
  <si>
    <t>CRS_MAIPU</t>
  </si>
  <si>
    <t>CRS_PEÑALOLEN</t>
  </si>
  <si>
    <t>SS_CHILOE</t>
  </si>
  <si>
    <t>Secretaría y Administración General Min. Minería</t>
  </si>
  <si>
    <t>SUB_MINERIA</t>
  </si>
  <si>
    <t>COCHICO</t>
  </si>
  <si>
    <t>SERNAGEOMIN</t>
  </si>
  <si>
    <t>SUB_VIVIENDA</t>
  </si>
  <si>
    <t>PARQUEMET</t>
  </si>
  <si>
    <t>SERVIU_I</t>
  </si>
  <si>
    <t>SERVIU_II</t>
  </si>
  <si>
    <t>SERVIU_III</t>
  </si>
  <si>
    <t>SERVIU_IV</t>
  </si>
  <si>
    <t>SERVIU_V</t>
  </si>
  <si>
    <t>SERVIU_VI</t>
  </si>
  <si>
    <t>SERVIU_VII</t>
  </si>
  <si>
    <t>SERVIU_VIII</t>
  </si>
  <si>
    <t>SERVIU_IX</t>
  </si>
  <si>
    <t>SERVIU_X</t>
  </si>
  <si>
    <t>SERVIU_XI</t>
  </si>
  <si>
    <t>SERVIU_XII</t>
  </si>
  <si>
    <t>SERVIU_XIII</t>
  </si>
  <si>
    <t>SERVIU_XIV</t>
  </si>
  <si>
    <t>SERVIU_XV</t>
  </si>
  <si>
    <t>SUB_TRANSPORTE</t>
  </si>
  <si>
    <t>SUBTEL</t>
  </si>
  <si>
    <t>JAC</t>
  </si>
  <si>
    <t>SEGGOB</t>
  </si>
  <si>
    <t>CNT</t>
  </si>
  <si>
    <t>MINISTERIO DE DESARROLLO SOCIAL</t>
  </si>
  <si>
    <t>FOSIS</t>
  </si>
  <si>
    <t>SERNAM</t>
  </si>
  <si>
    <t>INJUV</t>
  </si>
  <si>
    <t>CONADI</t>
  </si>
  <si>
    <t>SENADIS</t>
  </si>
  <si>
    <t>SENAMA</t>
  </si>
  <si>
    <t>Subsecretaría de Evaluación Social</t>
  </si>
  <si>
    <t>SUBSECRETARIA DE EVALUACION SOCIAL</t>
  </si>
  <si>
    <t>SUBS_ES</t>
  </si>
  <si>
    <t>Subsecretaría de Servicios Sociales</t>
  </si>
  <si>
    <t>SUBSECRETARIA DE SERVICIOS SOCIALES</t>
  </si>
  <si>
    <t>SUBS_SS</t>
  </si>
  <si>
    <t>SEGPRES</t>
  </si>
  <si>
    <t>SUB_ENERGIA</t>
  </si>
  <si>
    <t>CNE</t>
  </si>
  <si>
    <t>CCHEN</t>
  </si>
  <si>
    <t>SEC</t>
  </si>
  <si>
    <t>SUB_MA</t>
  </si>
  <si>
    <t>SEA</t>
  </si>
  <si>
    <t>SUPER_MA</t>
  </si>
  <si>
    <r>
      <rPr>
        <b/>
        <sz val="9"/>
        <color indexed="12"/>
        <rFont val="Calibri"/>
        <family val="2"/>
      </rPr>
      <t>Formato Texto</t>
    </r>
    <r>
      <rPr>
        <sz val="9"/>
        <rFont val="Calibri"/>
        <family val="2"/>
      </rPr>
      <t xml:space="preserve">
</t>
    </r>
    <r>
      <rPr>
        <sz val="7"/>
        <rFont val="Calibri"/>
        <family val="2"/>
      </rPr>
      <t>(Copiar BD y pegar en esta columna como valores, luego copiar todo y pegar en columna W desde la Celda 2)</t>
    </r>
  </si>
  <si>
    <t>210101</t>
  </si>
  <si>
    <t>210901</t>
  </si>
  <si>
    <t>090201</t>
  </si>
  <si>
    <t>SUPERINTENDENCIA DE EDUCACIÓN</t>
  </si>
  <si>
    <t>090301</t>
  </si>
  <si>
    <t>Agencia de Calidad de la Educación</t>
  </si>
  <si>
    <t>AGENCIA DE CALIDAD DE LA EDUCACIÓN</t>
  </si>
  <si>
    <t>AGE_EDUCACION</t>
  </si>
  <si>
    <t>Personal contratado como suplente, que no se contabiliza en la dotación</t>
  </si>
  <si>
    <t>PLANTA_FD</t>
  </si>
  <si>
    <r>
      <t>Personal que presenta su renuncia voluntaria para acogerse a bonificación por retiro.</t>
    </r>
    <r>
      <rPr>
        <b/>
        <sz val="9"/>
        <color indexed="8"/>
        <rFont val="Calibri"/>
        <family val="2"/>
      </rPr>
      <t xml:space="preserve">
Incluye el personal que termina su contrato de trabajo por aplicación del inciso primero del artículo 161 del Código del Trabajo (necesidades de la empresa), con el fin de tener este funcionario derecho al bono especial de retiro de la ley N°20.212.</t>
    </r>
  </si>
  <si>
    <t>Causal del código del trabajo.</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</si>
  <si>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</si>
  <si>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Personas jubiladas conforme al D.L. N° 2.448,(con derecho a pensión por antigüedad, por cumplir 30 o 35 años o más de imposiciones) y aquellas que cotizan en regímenes de CAPREDENA o DIPRECA.</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</si>
  <si>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</si>
  <si>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</si>
  <si>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</si>
  <si>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</si>
  <si>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En los cargos de exclusiva confianza, la remoción se hará efectiva por medio de la petición de renuncia que formulará el Presidente de la República o la autoridad llamada a efectuar el nombramiento.  Si la renuncia no se presenta dentro de las 48 horas de requerida, se declarará vacante el cargo.</t>
  </si>
  <si>
    <t>220105</t>
  </si>
  <si>
    <t>Validar EDAD</t>
  </si>
  <si>
    <r>
      <rPr>
        <sz val="9"/>
        <rFont val="Calibri"/>
        <family val="2"/>
      </rPr>
      <t>Cálcular</t>
    </r>
    <r>
      <rPr>
        <b/>
        <sz val="9"/>
        <rFont val="Calibri"/>
        <family val="2"/>
      </rPr>
      <t xml:space="preserve">
DV</t>
    </r>
  </si>
  <si>
    <t>Laboratorios</t>
  </si>
  <si>
    <t>130409</t>
  </si>
  <si>
    <t>050802</t>
  </si>
  <si>
    <t>Centros Regionales de Atención y Orientación a Víctimas</t>
  </si>
  <si>
    <t>051004</t>
  </si>
  <si>
    <t>Bomberos de Chile</t>
  </si>
  <si>
    <t>Subsecretaría de Pesca y Acuicultura</t>
  </si>
  <si>
    <t>Servicio Nacional de Pesca y Acuicultura</t>
  </si>
  <si>
    <t>Servicio de Registro Civil e Identificación</t>
  </si>
  <si>
    <t>DIRECTEMAR</t>
  </si>
  <si>
    <t>Subsidio Nacional al Transporte Público</t>
  </si>
  <si>
    <t>210105</t>
  </si>
  <si>
    <t>Ingreso Ético Familiar y Sistema Chile Solidario</t>
  </si>
  <si>
    <t>210106</t>
  </si>
  <si>
    <t>Sistema de Protección Integral a la Infancia</t>
  </si>
  <si>
    <t>Mujer y Trabajo</t>
  </si>
  <si>
    <t>240105</t>
  </si>
  <si>
    <t>Plan de Acción de Eficiencia Energética</t>
  </si>
  <si>
    <t>260101</t>
  </si>
  <si>
    <t>MINISTERIO DEL DEPORTE</t>
  </si>
  <si>
    <t>Subsecretaría del Deporte</t>
  </si>
  <si>
    <t>SUB_DEP</t>
  </si>
  <si>
    <t>260201</t>
  </si>
  <si>
    <t>260202</t>
  </si>
  <si>
    <t>030102</t>
  </si>
  <si>
    <t>050505</t>
  </si>
  <si>
    <t>Transferencias a Gobiernos Regionales</t>
  </si>
  <si>
    <t>050506</t>
  </si>
  <si>
    <t>Programas de convergencia</t>
  </si>
  <si>
    <t>Promoción de Exportaciones</t>
  </si>
  <si>
    <t>070108</t>
  </si>
  <si>
    <t>Secretaría Ejecutiva Consejo Nacional de Innovación</t>
  </si>
  <si>
    <t>072501</t>
  </si>
  <si>
    <t>Superintendencia de Insolvencia y Reemprendimiento</t>
  </si>
  <si>
    <t>Fortalecimiento de la Educación Escolar Pública</t>
  </si>
  <si>
    <t>Superintendencia de Educación</t>
  </si>
  <si>
    <t>Comisión Nacional de Investigación Científica y Tecnológica</t>
  </si>
  <si>
    <t>Organismos de Salud del Ejército</t>
  </si>
  <si>
    <t>Organismos de Industria Militar</t>
  </si>
  <si>
    <t>140103</t>
  </si>
  <si>
    <t>Regularización de la Propiedad Raíz</t>
  </si>
  <si>
    <t>140104</t>
  </si>
  <si>
    <t>Administración de Bienes</t>
  </si>
  <si>
    <t>140105</t>
  </si>
  <si>
    <t>Catastro</t>
  </si>
  <si>
    <t>Subsecretaría de Previsión Social</t>
  </si>
  <si>
    <t>Instituto de Previsión Social</t>
  </si>
  <si>
    <t>Caja de Previsión de la Defensa Nacional</t>
  </si>
  <si>
    <t>Servicio de Salud Valparaíso - San Antonio</t>
  </si>
  <si>
    <t>Servicio de Salud Biobío</t>
  </si>
  <si>
    <t>Campamentos</t>
  </si>
  <si>
    <t>Fondo de Solidaridad e Inversión Social</t>
  </si>
  <si>
    <t>220106</t>
  </si>
  <si>
    <t>Consejo Nacional de la Infancia</t>
  </si>
  <si>
    <t>Apoyo al Desarrollo de Energías Renovables no Convencionales</t>
  </si>
  <si>
    <t>Fondo Nacional para el Fomento del Deporte</t>
  </si>
  <si>
    <t>NIV1</t>
  </si>
  <si>
    <t>NIV2</t>
  </si>
  <si>
    <t>NIV3</t>
  </si>
  <si>
    <t>SUPERINTENDENCIA DE INSOLVENCIA Y REEMPRENDIMIENTO</t>
  </si>
  <si>
    <t>A(S)</t>
  </si>
  <si>
    <t>B(S)</t>
  </si>
  <si>
    <t>C(S)</t>
  </si>
  <si>
    <t>D(S)</t>
  </si>
  <si>
    <t>E(S)</t>
  </si>
  <si>
    <t>F(S)</t>
  </si>
  <si>
    <t>G(S)</t>
  </si>
  <si>
    <t>H(S)</t>
  </si>
  <si>
    <t>I(S)</t>
  </si>
  <si>
    <t>J(S)</t>
  </si>
  <si>
    <t>K(S)</t>
  </si>
  <si>
    <t>L(S)</t>
  </si>
  <si>
    <t>M(S)</t>
  </si>
  <si>
    <t>N(S)</t>
  </si>
  <si>
    <t>O(S)</t>
  </si>
  <si>
    <t>P(S)</t>
  </si>
  <si>
    <t>Q(S)</t>
  </si>
  <si>
    <t>090401</t>
  </si>
  <si>
    <t>Subsecretaría de Educación Parvularia</t>
  </si>
  <si>
    <t>270101</t>
  </si>
  <si>
    <t>MINISTERIO DE LA MUJER Y LA EQUIDAD DE GÉNERO</t>
  </si>
  <si>
    <t>Subsecretaría de la Mujer y la Equidad de Género</t>
  </si>
  <si>
    <t>270201</t>
  </si>
  <si>
    <t>270202</t>
  </si>
  <si>
    <t>270203</t>
  </si>
  <si>
    <t>DOTACION</t>
  </si>
  <si>
    <t>070600_4002</t>
  </si>
  <si>
    <t>Comité Regional de Fomento Productivo de Antofagasta</t>
  </si>
  <si>
    <t>070600_4008</t>
  </si>
  <si>
    <t>Comité Regional de Fomento Productivo de Bio Bio</t>
  </si>
  <si>
    <t>070600_4014</t>
  </si>
  <si>
    <t>Comité Regional de Fomento Productivo de Los Rios</t>
  </si>
  <si>
    <t>070600_1400</t>
  </si>
  <si>
    <t>Consejo Nacional de Producción Limpia</t>
  </si>
  <si>
    <t>100601</t>
  </si>
  <si>
    <t>Subsecretaría de Derechos Humanos</t>
  </si>
  <si>
    <t>Servicio Nacional de la Mujer y la Equidad de Género</t>
  </si>
  <si>
    <t>280101</t>
  </si>
  <si>
    <t>280102</t>
  </si>
  <si>
    <t>280103</t>
  </si>
  <si>
    <t>Elecciones Parlamentarias y Presidencial</t>
  </si>
  <si>
    <r>
      <t xml:space="preserve">NOMBRE DE SERVICIO
</t>
    </r>
    <r>
      <rPr>
        <sz val="8"/>
        <color indexed="8"/>
        <rFont val="Calibri"/>
        <family val="2"/>
      </rPr>
      <t>(Según Código presupuestario de Servicios)</t>
    </r>
  </si>
  <si>
    <r>
      <t xml:space="preserve">Cálculo EDAD
</t>
    </r>
    <r>
      <rPr>
        <sz val="8"/>
        <color indexed="8"/>
        <rFont val="Calibri"/>
        <family val="2"/>
      </rPr>
      <t>(Fecha de Alejamiento)</t>
    </r>
  </si>
  <si>
    <r>
      <t xml:space="preserve">Calcular Antigüedad
</t>
    </r>
    <r>
      <rPr>
        <sz val="8"/>
        <color indexed="8"/>
        <rFont val="Calibri"/>
        <family val="2"/>
      </rPr>
      <t>(según fecha de alejamiento)</t>
    </r>
  </si>
  <si>
    <t>PAIS</t>
  </si>
  <si>
    <t>EDU</t>
  </si>
  <si>
    <t>TITULO</t>
  </si>
  <si>
    <t>OTROS_EDU</t>
  </si>
  <si>
    <t>ESPECIALIDAD</t>
  </si>
  <si>
    <t>UNIDAD</t>
  </si>
  <si>
    <t>ESTAB</t>
  </si>
  <si>
    <t>050</t>
  </si>
  <si>
    <t>00</t>
  </si>
  <si>
    <t>0001</t>
  </si>
  <si>
    <t>01</t>
  </si>
  <si>
    <t>0101</t>
  </si>
  <si>
    <t>02</t>
  </si>
  <si>
    <t>752</t>
  </si>
  <si>
    <t>03</t>
  </si>
  <si>
    <t>Antigua y Barbuda</t>
  </si>
  <si>
    <t>028</t>
  </si>
  <si>
    <t>Antillas Neerlandesas</t>
  </si>
  <si>
    <t>530</t>
  </si>
  <si>
    <t>Arabia Saudita</t>
  </si>
  <si>
    <t>682</t>
  </si>
  <si>
    <t>Argelia</t>
  </si>
  <si>
    <t>012</t>
  </si>
  <si>
    <t>Argentina</t>
  </si>
  <si>
    <t>032</t>
  </si>
  <si>
    <t>Armenia</t>
  </si>
  <si>
    <t>051</t>
  </si>
  <si>
    <t>Aruba</t>
  </si>
  <si>
    <t>533</t>
  </si>
  <si>
    <t>Australia</t>
  </si>
  <si>
    <t>036</t>
  </si>
  <si>
    <t>Austria</t>
  </si>
  <si>
    <t>040</t>
  </si>
  <si>
    <t>Azerbaiyán</t>
  </si>
  <si>
    <t>031</t>
  </si>
  <si>
    <t>Bahamas</t>
  </si>
  <si>
    <t>044</t>
  </si>
  <si>
    <t>Bahréin</t>
  </si>
  <si>
    <t>048</t>
  </si>
  <si>
    <t>Bangladesh</t>
  </si>
  <si>
    <t>Barbados</t>
  </si>
  <si>
    <t>052</t>
  </si>
  <si>
    <t>Bielorrusia</t>
  </si>
  <si>
    <t>112</t>
  </si>
  <si>
    <t>Bélgica</t>
  </si>
  <si>
    <t>056</t>
  </si>
  <si>
    <t>Belice</t>
  </si>
  <si>
    <t>084</t>
  </si>
  <si>
    <t>Benín</t>
  </si>
  <si>
    <t>204</t>
  </si>
  <si>
    <t>Bermudas</t>
  </si>
  <si>
    <t>060</t>
  </si>
  <si>
    <t>Bután</t>
  </si>
  <si>
    <t>064</t>
  </si>
  <si>
    <t>Bolivia</t>
  </si>
  <si>
    <t>068</t>
  </si>
  <si>
    <t>Bosnia y Herzegovina</t>
  </si>
  <si>
    <t>070</t>
  </si>
  <si>
    <t>Botsuana</t>
  </si>
  <si>
    <t>072</t>
  </si>
  <si>
    <t>Isla Bouvet</t>
  </si>
  <si>
    <t>074</t>
  </si>
  <si>
    <t>Brasil</t>
  </si>
  <si>
    <t>076</t>
  </si>
  <si>
    <t>Brunéi</t>
  </si>
  <si>
    <t>096</t>
  </si>
  <si>
    <t>Bulgaria</t>
  </si>
  <si>
    <t>100</t>
  </si>
  <si>
    <t>Burkina Faso</t>
  </si>
  <si>
    <t>854</t>
  </si>
  <si>
    <t>Burundi</t>
  </si>
  <si>
    <t>108</t>
  </si>
  <si>
    <t>Cabo Verde</t>
  </si>
  <si>
    <t>132</t>
  </si>
  <si>
    <t>Islas Caimán</t>
  </si>
  <si>
    <t>136</t>
  </si>
  <si>
    <t>Camboya</t>
  </si>
  <si>
    <t>116</t>
  </si>
  <si>
    <t>Camerún</t>
  </si>
  <si>
    <t>120</t>
  </si>
  <si>
    <t>Canadá</t>
  </si>
  <si>
    <t>124</t>
  </si>
  <si>
    <t>República Centroafricana</t>
  </si>
  <si>
    <t>140</t>
  </si>
  <si>
    <t>Granada</t>
  </si>
  <si>
    <t>308</t>
  </si>
  <si>
    <t>Grecia</t>
  </si>
  <si>
    <t>300</t>
  </si>
  <si>
    <t>Groenlandia</t>
  </si>
  <si>
    <t>304</t>
  </si>
  <si>
    <t>Guadalupe</t>
  </si>
  <si>
    <t>312</t>
  </si>
  <si>
    <t>Guam</t>
  </si>
  <si>
    <t>316</t>
  </si>
  <si>
    <t>Guatemala</t>
  </si>
  <si>
    <t>320</t>
  </si>
  <si>
    <t>Guayana Francesa</t>
  </si>
  <si>
    <t>254</t>
  </si>
  <si>
    <t>Guernsey</t>
  </si>
  <si>
    <t>831</t>
  </si>
  <si>
    <t>Guinea</t>
  </si>
  <si>
    <t>324</t>
  </si>
  <si>
    <t>Guinea Ecuatorial</t>
  </si>
  <si>
    <t>226</t>
  </si>
  <si>
    <t>Guinea-Bissau</t>
  </si>
  <si>
    <t>624</t>
  </si>
  <si>
    <t>Guyana</t>
  </si>
  <si>
    <t>328</t>
  </si>
  <si>
    <t>Haití</t>
  </si>
  <si>
    <t>332</t>
  </si>
  <si>
    <t>Islas Heard y McDonald</t>
  </si>
  <si>
    <t>334</t>
  </si>
  <si>
    <t>Honduras</t>
  </si>
  <si>
    <t>340</t>
  </si>
  <si>
    <t>Hungría</t>
  </si>
  <si>
    <t>348</t>
  </si>
  <si>
    <t>India</t>
  </si>
  <si>
    <t>356</t>
  </si>
  <si>
    <t>Indonesia</t>
  </si>
  <si>
    <t>360</t>
  </si>
  <si>
    <t>Irán</t>
  </si>
  <si>
    <t>364</t>
  </si>
  <si>
    <t>Iraq</t>
  </si>
  <si>
    <t>368</t>
  </si>
  <si>
    <t>Irlanda</t>
  </si>
  <si>
    <t>372</t>
  </si>
  <si>
    <t>Islandia</t>
  </si>
  <si>
    <t>352</t>
  </si>
  <si>
    <t>Israel</t>
  </si>
  <si>
    <t>376</t>
  </si>
  <si>
    <t>Italia</t>
  </si>
  <si>
    <t>380</t>
  </si>
  <si>
    <t>Jamaica</t>
  </si>
  <si>
    <t>388</t>
  </si>
  <si>
    <t>Japón</t>
  </si>
  <si>
    <t>392</t>
  </si>
  <si>
    <t>Jersey</t>
  </si>
  <si>
    <t>832</t>
  </si>
  <si>
    <t>Jordania</t>
  </si>
  <si>
    <t>400</t>
  </si>
  <si>
    <t>Kazajistán</t>
  </si>
  <si>
    <t>398</t>
  </si>
  <si>
    <t>Kenia</t>
  </si>
  <si>
    <t>404</t>
  </si>
  <si>
    <t>Kirguistán</t>
  </si>
  <si>
    <t>417</t>
  </si>
  <si>
    <t>Kiribati</t>
  </si>
  <si>
    <t>296</t>
  </si>
  <si>
    <t>Kuwait</t>
  </si>
  <si>
    <t>414</t>
  </si>
  <si>
    <t>Laos</t>
  </si>
  <si>
    <t>418</t>
  </si>
  <si>
    <t>Lesoto</t>
  </si>
  <si>
    <t>426</t>
  </si>
  <si>
    <t>Letonia</t>
  </si>
  <si>
    <t>428</t>
  </si>
  <si>
    <t>Líbano</t>
  </si>
  <si>
    <t>422</t>
  </si>
  <si>
    <t>Liberia</t>
  </si>
  <si>
    <t>430</t>
  </si>
  <si>
    <t>Libia</t>
  </si>
  <si>
    <t>434</t>
  </si>
  <si>
    <t>Liechtenstein</t>
  </si>
  <si>
    <t>438</t>
  </si>
  <si>
    <t>Lituania</t>
  </si>
  <si>
    <t>440</t>
  </si>
  <si>
    <t>Luxemburgo</t>
  </si>
  <si>
    <t>442</t>
  </si>
  <si>
    <t>Macao</t>
  </si>
  <si>
    <t>446</t>
  </si>
  <si>
    <t>Paraguay</t>
  </si>
  <si>
    <t>600</t>
  </si>
  <si>
    <t>Perú</t>
  </si>
  <si>
    <t>604</t>
  </si>
  <si>
    <t>Islas Pitcairn</t>
  </si>
  <si>
    <t>612</t>
  </si>
  <si>
    <t>Polinesia Francesa</t>
  </si>
  <si>
    <t>258</t>
  </si>
  <si>
    <t>Polonia</t>
  </si>
  <si>
    <t>616</t>
  </si>
  <si>
    <t>Portugal</t>
  </si>
  <si>
    <t>620</t>
  </si>
  <si>
    <t>Puerto Rico</t>
  </si>
  <si>
    <t>630</t>
  </si>
  <si>
    <t>Qatar</t>
  </si>
  <si>
    <t>634</t>
  </si>
  <si>
    <t>Reino Unido</t>
  </si>
  <si>
    <t>826</t>
  </si>
  <si>
    <t>Reunión</t>
  </si>
  <si>
    <t>638</t>
  </si>
  <si>
    <t>Ruanda</t>
  </si>
  <si>
    <t>646</t>
  </si>
  <si>
    <t>Rumania</t>
  </si>
  <si>
    <t>642</t>
  </si>
  <si>
    <t>Rusia</t>
  </si>
  <si>
    <t>643</t>
  </si>
  <si>
    <t>Sahara Occidental</t>
  </si>
  <si>
    <t>732</t>
  </si>
  <si>
    <t>Islas Salomón</t>
  </si>
  <si>
    <t>090</t>
  </si>
  <si>
    <t>Samoa</t>
  </si>
  <si>
    <t>882</t>
  </si>
  <si>
    <t>Samoa Americana</t>
  </si>
  <si>
    <t>016</t>
  </si>
  <si>
    <t>San Cristóbal y Nieves</t>
  </si>
  <si>
    <t>659</t>
  </si>
  <si>
    <t>San Marino</t>
  </si>
  <si>
    <t>674</t>
  </si>
  <si>
    <t>San Pedro y Miquelón</t>
  </si>
  <si>
    <t>666</t>
  </si>
  <si>
    <t>San Vicente y las Granadinas</t>
  </si>
  <si>
    <t>670</t>
  </si>
  <si>
    <t>Santa Helena</t>
  </si>
  <si>
    <t>654</t>
  </si>
  <si>
    <t>Santa Lucía</t>
  </si>
  <si>
    <t>662</t>
  </si>
  <si>
    <t>Santo Tomé y Príncipe</t>
  </si>
  <si>
    <t>678</t>
  </si>
  <si>
    <t>Senegal</t>
  </si>
  <si>
    <t>686</t>
  </si>
  <si>
    <t>Serbia</t>
  </si>
  <si>
    <t>688</t>
  </si>
  <si>
    <t>Seychelles</t>
  </si>
  <si>
    <t>690</t>
  </si>
  <si>
    <t>Sierra Leona</t>
  </si>
  <si>
    <t>694</t>
  </si>
  <si>
    <t>Singapur</t>
  </si>
  <si>
    <t>702</t>
  </si>
  <si>
    <t>Siria</t>
  </si>
  <si>
    <t>760</t>
  </si>
  <si>
    <t>Somalia</t>
  </si>
  <si>
    <t>706</t>
  </si>
  <si>
    <t>Sri Lanka</t>
  </si>
  <si>
    <t>144</t>
  </si>
  <si>
    <t>Suazilandia</t>
  </si>
  <si>
    <t>748</t>
  </si>
  <si>
    <t>Sudáfrica</t>
  </si>
  <si>
    <t>710</t>
  </si>
  <si>
    <t>Sudán</t>
  </si>
  <si>
    <t>736</t>
  </si>
  <si>
    <t>República Democrática del Congo</t>
  </si>
  <si>
    <t>180</t>
  </si>
  <si>
    <t>Islas Cook</t>
  </si>
  <si>
    <t>184</t>
  </si>
  <si>
    <t>Corea del Norte</t>
  </si>
  <si>
    <t>408</t>
  </si>
  <si>
    <t>Corea del Sur</t>
  </si>
  <si>
    <t>410</t>
  </si>
  <si>
    <t>Costa de Marfil</t>
  </si>
  <si>
    <t>384</t>
  </si>
  <si>
    <t>Costa Rica</t>
  </si>
  <si>
    <t>188</t>
  </si>
  <si>
    <t>Croacia</t>
  </si>
  <si>
    <t>191</t>
  </si>
  <si>
    <t>Cuba</t>
  </si>
  <si>
    <t>192</t>
  </si>
  <si>
    <t>Dinamarca</t>
  </si>
  <si>
    <t>208</t>
  </si>
  <si>
    <t>Dominica</t>
  </si>
  <si>
    <t>212</t>
  </si>
  <si>
    <t>República Dominicana</t>
  </si>
  <si>
    <t>214</t>
  </si>
  <si>
    <t>Ecuador</t>
  </si>
  <si>
    <t>218</t>
  </si>
  <si>
    <t>Egipto</t>
  </si>
  <si>
    <t>818</t>
  </si>
  <si>
    <t>El Salvador</t>
  </si>
  <si>
    <t>222</t>
  </si>
  <si>
    <t>Emiratos Árabes Unidos</t>
  </si>
  <si>
    <t>784</t>
  </si>
  <si>
    <t>Eritrea</t>
  </si>
  <si>
    <t>232</t>
  </si>
  <si>
    <t>Eslovaquia</t>
  </si>
  <si>
    <t>703</t>
  </si>
  <si>
    <t>Eslovenia</t>
  </si>
  <si>
    <t>705</t>
  </si>
  <si>
    <t>España</t>
  </si>
  <si>
    <t>724</t>
  </si>
  <si>
    <t>España (Ceuta y Melilla)</t>
  </si>
  <si>
    <t>Estados Unidos</t>
  </si>
  <si>
    <t>840</t>
  </si>
  <si>
    <t>Islas ultramarinas de Estados Unidos</t>
  </si>
  <si>
    <t>581</t>
  </si>
  <si>
    <t>Estonia</t>
  </si>
  <si>
    <t>233</t>
  </si>
  <si>
    <t>Etiopía</t>
  </si>
  <si>
    <t>231</t>
  </si>
  <si>
    <t>Islas Feroe</t>
  </si>
  <si>
    <t>234</t>
  </si>
  <si>
    <t>Filipinas</t>
  </si>
  <si>
    <t>608</t>
  </si>
  <si>
    <t>Finlandia</t>
  </si>
  <si>
    <t>246</t>
  </si>
  <si>
    <t>Fiyi</t>
  </si>
  <si>
    <t>242</t>
  </si>
  <si>
    <t>Francia</t>
  </si>
  <si>
    <t>250</t>
  </si>
  <si>
    <t>Gabón</t>
  </si>
  <si>
    <t>266</t>
  </si>
  <si>
    <t>Gambia</t>
  </si>
  <si>
    <t>270</t>
  </si>
  <si>
    <t>Georgia</t>
  </si>
  <si>
    <t>268</t>
  </si>
  <si>
    <t>Islas Georgias del Sur y Sandwich del Sur</t>
  </si>
  <si>
    <t>239</t>
  </si>
  <si>
    <t>Ghana</t>
  </si>
  <si>
    <t>288</t>
  </si>
  <si>
    <t>Gibraltar</t>
  </si>
  <si>
    <t>292</t>
  </si>
  <si>
    <t>ARY Macedonia</t>
  </si>
  <si>
    <t>807</t>
  </si>
  <si>
    <t>Madagascar</t>
  </si>
  <si>
    <t>450</t>
  </si>
  <si>
    <t>Malasia</t>
  </si>
  <si>
    <t>458</t>
  </si>
  <si>
    <t>Malawi</t>
  </si>
  <si>
    <t>454</t>
  </si>
  <si>
    <t>Maldivas</t>
  </si>
  <si>
    <t>462</t>
  </si>
  <si>
    <t>Malí</t>
  </si>
  <si>
    <t>466</t>
  </si>
  <si>
    <t>Malta</t>
  </si>
  <si>
    <t>470</t>
  </si>
  <si>
    <t>Islas Malvinas</t>
  </si>
  <si>
    <t>238</t>
  </si>
  <si>
    <t>Isla de Man</t>
  </si>
  <si>
    <t>833</t>
  </si>
  <si>
    <t>Islas Marianas del Norte</t>
  </si>
  <si>
    <t>580</t>
  </si>
  <si>
    <t>Marruecos</t>
  </si>
  <si>
    <t>504</t>
  </si>
  <si>
    <t>Islas Marshall</t>
  </si>
  <si>
    <t>584</t>
  </si>
  <si>
    <t>Martinica</t>
  </si>
  <si>
    <t>474</t>
  </si>
  <si>
    <t>Mauricio</t>
  </si>
  <si>
    <t>480</t>
  </si>
  <si>
    <t>Mauritania</t>
  </si>
  <si>
    <t>478</t>
  </si>
  <si>
    <t>Mayotte</t>
  </si>
  <si>
    <t>175</t>
  </si>
  <si>
    <t>México</t>
  </si>
  <si>
    <t>484</t>
  </si>
  <si>
    <t>Micronesia</t>
  </si>
  <si>
    <t>583</t>
  </si>
  <si>
    <t>Moldavia</t>
  </si>
  <si>
    <t>498</t>
  </si>
  <si>
    <t>Mónaco</t>
  </si>
  <si>
    <t>492</t>
  </si>
  <si>
    <t>Mongolia</t>
  </si>
  <si>
    <t>496</t>
  </si>
  <si>
    <t>Montenegro</t>
  </si>
  <si>
    <t>499</t>
  </si>
  <si>
    <t>Montserrat</t>
  </si>
  <si>
    <t>500</t>
  </si>
  <si>
    <t>Mozambique</t>
  </si>
  <si>
    <t>508</t>
  </si>
  <si>
    <t>Namibia</t>
  </si>
  <si>
    <t>516</t>
  </si>
  <si>
    <t>Nauru</t>
  </si>
  <si>
    <t>520</t>
  </si>
  <si>
    <t>Isla de Navidad</t>
  </si>
  <si>
    <t>162</t>
  </si>
  <si>
    <t>Nepal</t>
  </si>
  <si>
    <t>524</t>
  </si>
  <si>
    <t>Nicaragua</t>
  </si>
  <si>
    <t>558</t>
  </si>
  <si>
    <t>Níger</t>
  </si>
  <si>
    <t>562</t>
  </si>
  <si>
    <t>Nigeria</t>
  </si>
  <si>
    <t>566</t>
  </si>
  <si>
    <t>Niue</t>
  </si>
  <si>
    <t>570</t>
  </si>
  <si>
    <t>Norfolk</t>
  </si>
  <si>
    <t>574</t>
  </si>
  <si>
    <t>Noruega</t>
  </si>
  <si>
    <t>578</t>
  </si>
  <si>
    <t>Nueva Caledonia</t>
  </si>
  <si>
    <t>540</t>
  </si>
  <si>
    <t>Nueva Zelanda</t>
  </si>
  <si>
    <t>554</t>
  </si>
  <si>
    <t>Omán</t>
  </si>
  <si>
    <t>512</t>
  </si>
  <si>
    <t>Países Bajos</t>
  </si>
  <si>
    <t>528</t>
  </si>
  <si>
    <t>Pakistán</t>
  </si>
  <si>
    <t>586</t>
  </si>
  <si>
    <t>Palaos</t>
  </si>
  <si>
    <t>585</t>
  </si>
  <si>
    <t>Palestina (ANP)</t>
  </si>
  <si>
    <t>275</t>
  </si>
  <si>
    <t>Panamá</t>
  </si>
  <si>
    <t>591</t>
  </si>
  <si>
    <t>Papúa Nueva Guinea</t>
  </si>
  <si>
    <t>598</t>
  </si>
  <si>
    <t>Suecia</t>
  </si>
  <si>
    <t>Suiza</t>
  </si>
  <si>
    <t>756</t>
  </si>
  <si>
    <t>Surinam</t>
  </si>
  <si>
    <t>740</t>
  </si>
  <si>
    <t>Svalbard y Jan Mayen</t>
  </si>
  <si>
    <t>744</t>
  </si>
  <si>
    <t>Tailandia</t>
  </si>
  <si>
    <t>764</t>
  </si>
  <si>
    <t>Taiwán</t>
  </si>
  <si>
    <t>158</t>
  </si>
  <si>
    <t>Tanzania</t>
  </si>
  <si>
    <t>834</t>
  </si>
  <si>
    <t>Tayikistán</t>
  </si>
  <si>
    <t>762</t>
  </si>
  <si>
    <t>Territorio Británico del Océano Índico</t>
  </si>
  <si>
    <t>086</t>
  </si>
  <si>
    <t>Territorios Australes Franceses</t>
  </si>
  <si>
    <t>260</t>
  </si>
  <si>
    <t>Timor Oriental</t>
  </si>
  <si>
    <t>626</t>
  </si>
  <si>
    <t>Togo</t>
  </si>
  <si>
    <t>768</t>
  </si>
  <si>
    <t>Tokelau</t>
  </si>
  <si>
    <t>772</t>
  </si>
  <si>
    <t>Tonga</t>
  </si>
  <si>
    <t>776</t>
  </si>
  <si>
    <t>Trinidad y Tobago</t>
  </si>
  <si>
    <t>780</t>
  </si>
  <si>
    <t>Túnez</t>
  </si>
  <si>
    <t>788</t>
  </si>
  <si>
    <t>Islas Turcas y Caicos</t>
  </si>
  <si>
    <t>796</t>
  </si>
  <si>
    <t>Turkmenistán</t>
  </si>
  <si>
    <t>795</t>
  </si>
  <si>
    <t>Turquía</t>
  </si>
  <si>
    <t>792</t>
  </si>
  <si>
    <t>Tuvalu</t>
  </si>
  <si>
    <t>798</t>
  </si>
  <si>
    <t>Ucrania</t>
  </si>
  <si>
    <t>804</t>
  </si>
  <si>
    <t>Uganda</t>
  </si>
  <si>
    <t>800</t>
  </si>
  <si>
    <t>Uruguay</t>
  </si>
  <si>
    <t>858</t>
  </si>
  <si>
    <t>Uzbekistán</t>
  </si>
  <si>
    <t>860</t>
  </si>
  <si>
    <t>Vanuatu</t>
  </si>
  <si>
    <t>548</t>
  </si>
  <si>
    <t>Ciudad del Vaticano</t>
  </si>
  <si>
    <t>336</t>
  </si>
  <si>
    <t>Venezuela</t>
  </si>
  <si>
    <t>862</t>
  </si>
  <si>
    <t>Vietnam</t>
  </si>
  <si>
    <t>704</t>
  </si>
  <si>
    <t>Islas Vírgenes Británicas</t>
  </si>
  <si>
    <t>092</t>
  </si>
  <si>
    <t>Islas Vírgenes Estadounidenses</t>
  </si>
  <si>
    <t>850</t>
  </si>
  <si>
    <t>Wallis y Futuna</t>
  </si>
  <si>
    <t>876</t>
  </si>
  <si>
    <t>Yemen</t>
  </si>
  <si>
    <t>887</t>
  </si>
  <si>
    <t>Yibuti</t>
  </si>
  <si>
    <t>262</t>
  </si>
  <si>
    <t>Zambia</t>
  </si>
  <si>
    <t>894</t>
  </si>
  <si>
    <t>Zimbabue</t>
  </si>
  <si>
    <t>716</t>
  </si>
  <si>
    <t>TABLA N°23</t>
  </si>
  <si>
    <t>Tipo de Título con el que cuenta la persona informada</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</si>
  <si>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</si>
  <si>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</si>
  <si>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</si>
  <si>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Técnico</t>
  </si>
  <si>
    <t>04</t>
  </si>
  <si>
    <t>Sólo Grado académico (Licenciado, Magister, Doctor)</t>
  </si>
  <si>
    <t>05</t>
  </si>
  <si>
    <t>Sin título o grado académico</t>
  </si>
  <si>
    <t>TABLA N°30</t>
  </si>
  <si>
    <t>Áreas de conocimiento generales y específicas</t>
  </si>
  <si>
    <t>Área General</t>
  </si>
  <si>
    <t>Área Específica</t>
  </si>
  <si>
    <t>Sin área</t>
  </si>
  <si>
    <t>Sin título</t>
  </si>
  <si>
    <t>Gestión / Administración</t>
  </si>
  <si>
    <t>Administración Pública</t>
  </si>
  <si>
    <t>Contabilidad/Auditoría</t>
  </si>
  <si>
    <t>0102</t>
  </si>
  <si>
    <t>Ingeniería Comercial</t>
  </si>
  <si>
    <t>0103</t>
  </si>
  <si>
    <t>Otras Ingenierías</t>
  </si>
  <si>
    <t>0104</t>
  </si>
  <si>
    <t>Otros</t>
  </si>
  <si>
    <t>0105</t>
  </si>
  <si>
    <t>Ciencias</t>
  </si>
  <si>
    <t>Químicos, Biólogos, Físicos</t>
  </si>
  <si>
    <t>0201</t>
  </si>
  <si>
    <t>Estadística</t>
  </si>
  <si>
    <t>0202</t>
  </si>
  <si>
    <t>Ciencias Sociales</t>
  </si>
  <si>
    <t>Comunicación/Relaciones Públicas</t>
  </si>
  <si>
    <t>0301</t>
  </si>
  <si>
    <t>Asistente/Trabajador Social</t>
  </si>
  <si>
    <t>0302</t>
  </si>
  <si>
    <t>Periodismo</t>
  </si>
  <si>
    <t>0303</t>
  </si>
  <si>
    <t>Sociología</t>
  </si>
  <si>
    <t>0304</t>
  </si>
  <si>
    <t>Antropología</t>
  </si>
  <si>
    <t>0305</t>
  </si>
  <si>
    <t>0306</t>
  </si>
  <si>
    <t>Derecho</t>
  </si>
  <si>
    <t>Asistente jurídico</t>
  </si>
  <si>
    <t>0401</t>
  </si>
  <si>
    <t>Abogado</t>
  </si>
  <si>
    <t>0402</t>
  </si>
  <si>
    <t>0403</t>
  </si>
  <si>
    <t>Educación</t>
  </si>
  <si>
    <t>Educación Especial/Diferencial</t>
  </si>
  <si>
    <t>0501</t>
  </si>
  <si>
    <t>Educación Parvularia</t>
  </si>
  <si>
    <t>0502</t>
  </si>
  <si>
    <t>Pedagogía</t>
  </si>
  <si>
    <t>0503</t>
  </si>
  <si>
    <t>Psicopedagogía</t>
  </si>
  <si>
    <t>0504</t>
  </si>
  <si>
    <t>Técnico Educacional</t>
  </si>
  <si>
    <t>0505</t>
  </si>
  <si>
    <t>0506</t>
  </si>
  <si>
    <t>Salud</t>
  </si>
  <si>
    <t>Enfermería</t>
  </si>
  <si>
    <t>0601</t>
  </si>
  <si>
    <t>Nutrición y Dietética</t>
  </si>
  <si>
    <t>0602</t>
  </si>
  <si>
    <t>Obstetricia y Puericultura</t>
  </si>
  <si>
    <t>0603</t>
  </si>
  <si>
    <t>Química y Farmacia</t>
  </si>
  <si>
    <t>0604</t>
  </si>
  <si>
    <t>Bioquímicos</t>
  </si>
  <si>
    <t>0605</t>
  </si>
  <si>
    <t>Odontología</t>
  </si>
  <si>
    <t>0606</t>
  </si>
  <si>
    <t>Medicina</t>
  </si>
  <si>
    <t>0607</t>
  </si>
  <si>
    <t>Tecnología</t>
  </si>
  <si>
    <t>Computación /Informática</t>
  </si>
  <si>
    <t>0701</t>
  </si>
  <si>
    <t>Construcción Civil/Obras Civiles</t>
  </si>
  <si>
    <t>0702</t>
  </si>
  <si>
    <t>FFAA, Orden y Seguridad</t>
  </si>
  <si>
    <t>0801</t>
  </si>
  <si>
    <t>Agricultura, Silvicultura, Pesca y Veterinaria</t>
  </si>
  <si>
    <t>0901</t>
  </si>
  <si>
    <t>Arte y Arquitectura</t>
  </si>
  <si>
    <t>Arquitectura</t>
  </si>
  <si>
    <t>1001</t>
  </si>
  <si>
    <t>Actuación y similares</t>
  </si>
  <si>
    <t>1002</t>
  </si>
  <si>
    <t>Arte y similares</t>
  </si>
  <si>
    <t>1003</t>
  </si>
  <si>
    <t>Cine y Televisión</t>
  </si>
  <si>
    <t>1004</t>
  </si>
  <si>
    <t>Música, Composición, interpretación musical y similares</t>
  </si>
  <si>
    <t>1005</t>
  </si>
  <si>
    <t>Comunicación Audiovisual, Digital y similares</t>
  </si>
  <si>
    <t>1006</t>
  </si>
  <si>
    <t>Danza</t>
  </si>
  <si>
    <t>1007</t>
  </si>
  <si>
    <t>Diseño</t>
  </si>
  <si>
    <t>1008</t>
  </si>
  <si>
    <t>1009</t>
  </si>
  <si>
    <t>Humanidades</t>
  </si>
  <si>
    <t>Filosofía, Teología, Historiador, Traducción, Intérprete, Escritor, Dramaturgo, Guionista, y otros similares.</t>
  </si>
  <si>
    <t>1101</t>
  </si>
  <si>
    <t>Otras áreas no especificadas</t>
  </si>
  <si>
    <t>9999</t>
  </si>
  <si>
    <t>TABLA N°31</t>
  </si>
  <si>
    <t>Áreas de especialización o subespecialización</t>
  </si>
  <si>
    <t>Sin especialización</t>
  </si>
  <si>
    <t>Especialización en el área de la Gestión y/o Administración Pública o Privada</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</si>
  <si>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</si>
  <si>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</si>
  <si>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</si>
  <si>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</si>
  <si>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</si>
  <si>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</si>
  <si>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</si>
  <si>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</si>
  <si>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</si>
  <si>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</si>
  <si>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</si>
  <si>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</si>
  <si>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</si>
  <si>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</si>
  <si>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</si>
  <si>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</si>
  <si>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</si>
  <si>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</si>
  <si>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</si>
  <si>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0611</t>
  </si>
  <si>
    <t>Odontopediatría</t>
  </si>
  <si>
    <t>0612</t>
  </si>
  <si>
    <t>Ortodoncia y ortopedia dento maxilofacial</t>
  </si>
  <si>
    <t>0613</t>
  </si>
  <si>
    <t>Patología oral y maxilofacial</t>
  </si>
  <si>
    <t>0614</t>
  </si>
  <si>
    <t>Periodoncia</t>
  </si>
  <si>
    <t>0615</t>
  </si>
  <si>
    <t>Rehabilitación oral</t>
  </si>
  <si>
    <t>0616</t>
  </si>
  <si>
    <t>Somato-prótesis</t>
  </si>
  <si>
    <t>0617</t>
  </si>
  <si>
    <t>Trastornos temporomandibulares y dolor orofacial</t>
  </si>
  <si>
    <t>0618</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</si>
  <si>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</si>
  <si>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</si>
  <si>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</si>
  <si>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</si>
  <si>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</si>
  <si>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</si>
  <si>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</si>
  <si>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</si>
  <si>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</si>
  <si>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</si>
  <si>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</si>
  <si>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</si>
  <si>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</si>
  <si>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</si>
  <si>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</si>
  <si>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</si>
  <si>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</si>
  <si>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</si>
  <si>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</si>
  <si>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</si>
  <si>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</si>
  <si>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</si>
  <si>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</si>
  <si>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</si>
  <si>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</si>
  <si>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</si>
  <si>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</si>
  <si>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</si>
  <si>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</si>
  <si>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</si>
  <si>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</si>
  <si>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</si>
  <si>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</si>
  <si>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</si>
  <si>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</si>
  <si>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</si>
  <si>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</si>
  <si>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</si>
  <si>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</si>
  <si>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</si>
  <si>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</si>
  <si>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</si>
  <si>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</si>
  <si>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</si>
  <si>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</si>
  <si>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</si>
  <si>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</si>
  <si>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</si>
  <si>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</si>
  <si>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</si>
  <si>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</si>
  <si>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</si>
  <si>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</si>
  <si>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</si>
  <si>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</si>
  <si>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</si>
  <si>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</si>
  <si>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</si>
  <si>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</si>
  <si>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</si>
  <si>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</si>
  <si>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</si>
  <si>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</si>
  <si>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</si>
  <si>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</si>
  <si>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</si>
  <si>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</si>
  <si>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</si>
  <si>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</si>
  <si>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</si>
  <si>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</si>
  <si>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</si>
  <si>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</si>
  <si>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</si>
  <si>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</si>
  <si>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</si>
  <si>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</si>
  <si>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</si>
  <si>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</si>
  <si>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</si>
  <si>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</si>
  <si>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</si>
  <si>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</si>
  <si>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</si>
  <si>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</si>
  <si>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</si>
  <si>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</si>
  <si>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</si>
  <si>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</si>
  <si>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</si>
  <si>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</si>
  <si>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</si>
  <si>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</si>
  <si>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</si>
  <si>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</si>
  <si>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</si>
  <si>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</si>
  <si>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</si>
  <si>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</si>
  <si>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</si>
  <si>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</si>
  <si>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</si>
  <si>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</si>
  <si>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</si>
  <si>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</si>
  <si>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</si>
  <si>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</si>
  <si>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</si>
  <si>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</si>
  <si>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</si>
  <si>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</si>
  <si>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</si>
  <si>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</si>
  <si>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N°26</t>
  </si>
  <si>
    <t>Estudios de especialización</t>
  </si>
  <si>
    <t>No tiene estudios de especialización o postgrados</t>
  </si>
  <si>
    <t>Posee Diplomado / Postítulo</t>
  </si>
  <si>
    <t>Posee Licenciatura</t>
  </si>
  <si>
    <t>Posee grado de Magister</t>
  </si>
  <si>
    <t>Posee grado de Doctor</t>
  </si>
  <si>
    <t>Posee especialización Médica / Odontológica / Bioquímica / Quimico-Farmaceutica</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</si>
  <si>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</si>
  <si>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</si>
  <si>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</si>
  <si>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</si>
  <si>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</si>
  <si>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</si>
  <si>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</si>
  <si>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</si>
  <si>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</si>
  <si>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</si>
  <si>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</si>
  <si>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</si>
  <si>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</si>
  <si>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</si>
  <si>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</si>
  <si>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</si>
  <si>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</si>
  <si>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</si>
  <si>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</si>
  <si>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</si>
  <si>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</si>
  <si>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IA</t>
  </si>
  <si>
    <t>IIA</t>
  </si>
  <si>
    <t>IIB</t>
  </si>
  <si>
    <t>IIC</t>
  </si>
  <si>
    <t>IIIA</t>
  </si>
  <si>
    <t>IIIB</t>
  </si>
  <si>
    <t>IIIC</t>
  </si>
  <si>
    <t>IVA</t>
  </si>
  <si>
    <t>IVB</t>
  </si>
  <si>
    <t xml:space="preserve">Profesionales de la Educación, Ley N°19.070 </t>
  </si>
  <si>
    <t>Asistentes de la Educación, Ley 19.464</t>
  </si>
  <si>
    <t>ASIGPROF</t>
  </si>
  <si>
    <t>Afganistán</t>
  </si>
  <si>
    <t>Åland</t>
  </si>
  <si>
    <t>248</t>
  </si>
  <si>
    <t>Albania</t>
  </si>
  <si>
    <t>Alemania</t>
  </si>
  <si>
    <t>276</t>
  </si>
  <si>
    <t>Andorra</t>
  </si>
  <si>
    <t>Angola</t>
  </si>
  <si>
    <t>Anguila</t>
  </si>
  <si>
    <t>660</t>
  </si>
  <si>
    <t>Antártida</t>
  </si>
  <si>
    <t>Chad</t>
  </si>
  <si>
    <t>148</t>
  </si>
  <si>
    <t>República Checa</t>
  </si>
  <si>
    <t>203</t>
  </si>
  <si>
    <t>Chile</t>
  </si>
  <si>
    <t>152</t>
  </si>
  <si>
    <t>China</t>
  </si>
  <si>
    <t>156</t>
  </si>
  <si>
    <t>Chipre</t>
  </si>
  <si>
    <t>196</t>
  </si>
  <si>
    <t>Islas Cocos</t>
  </si>
  <si>
    <t>166</t>
  </si>
  <si>
    <t>Colombia</t>
  </si>
  <si>
    <t>170</t>
  </si>
  <si>
    <t>República del Congo</t>
  </si>
  <si>
    <t>178</t>
  </si>
  <si>
    <t>004</t>
  </si>
  <si>
    <t>008</t>
  </si>
  <si>
    <t>020</t>
  </si>
  <si>
    <t>024</t>
  </si>
  <si>
    <t>010</t>
  </si>
  <si>
    <t xml:space="preserve">por Países según codificación ISO 3166-2 </t>
  </si>
  <si>
    <t>TABLA N°29</t>
  </si>
  <si>
    <t>Unidades de Apoyo a Tribunales</t>
  </si>
  <si>
    <t>MINISTERIO DEL INTERIOR Y SEGURIDAD PÚBLICA  </t>
  </si>
  <si>
    <t>Gobierno Regional Región Tarapacá</t>
  </si>
  <si>
    <t>Gastos de Funcionamiento Región Tarapacá</t>
  </si>
  <si>
    <t>Inversión Regional Región Tarapacá</t>
  </si>
  <si>
    <t>Gobierno Regional Región Antofagasta</t>
  </si>
  <si>
    <t>Gastos de Funcionamiento Región Antofagasta</t>
  </si>
  <si>
    <t>Gobierno Regional Región  Antofagasta</t>
  </si>
  <si>
    <t>Inversión Regional Región Antofagasta</t>
  </si>
  <si>
    <t>Gobierno Regional Región Atacama</t>
  </si>
  <si>
    <t>Gastos de Funcionamiento Región Atacama</t>
  </si>
  <si>
    <t>Inversión Regional Región Atacama</t>
  </si>
  <si>
    <t>Gobierno Regional Región Coquimbo</t>
  </si>
  <si>
    <t>Gastos de Funcionamiento Región Coquimbo</t>
  </si>
  <si>
    <t>Inversión Regional Región Coquimbo</t>
  </si>
  <si>
    <t>Gobierno Regional Región Valparaíso</t>
  </si>
  <si>
    <t>Gastos de Funcionamiento Región Valparaíso</t>
  </si>
  <si>
    <t>Inversión Regional Región Valparaíso</t>
  </si>
  <si>
    <t>Gobierno Regional Región Libertador General Bernardo O'Higgins</t>
  </si>
  <si>
    <t>Gastos de Funcionamiento Región Libertador General Bernardo O'Higgins</t>
  </si>
  <si>
    <t>Inversión Regional Región Libertador General Bernardo O'Higgins</t>
  </si>
  <si>
    <t>Gobierno Regional Región Maule</t>
  </si>
  <si>
    <t>Gastos de Funcionamiento Región Maule</t>
  </si>
  <si>
    <t>Inversión Regional Región Maule</t>
  </si>
  <si>
    <t>Gobierno Regional Región Biobío</t>
  </si>
  <si>
    <t>Gastos de Funcionamiento Región Biobío</t>
  </si>
  <si>
    <t>Inversión Regional Región Biobío</t>
  </si>
  <si>
    <t>Gobierno Regional Región Araucanía</t>
  </si>
  <si>
    <t>Gastos de Funcionamiento Región Araucanía</t>
  </si>
  <si>
    <t>Inversión Regional Región Araucanía</t>
  </si>
  <si>
    <t>Gobierno Regional Región Los Lagos</t>
  </si>
  <si>
    <t>Gastos de Funcionamiento Región Los Lagos</t>
  </si>
  <si>
    <t>Inversión Regional Región Los Lagos</t>
  </si>
  <si>
    <t>Gobierno Regional Región Aysén del Gral. Carlos Ibáñez del Campo</t>
  </si>
  <si>
    <t>Gastos de Funcionamiento Región Aysén del Gral. Carlos Ibáñez del Campo</t>
  </si>
  <si>
    <t>Inversión Regional Región Aysén del Gral. Carlos Ibáñez del Campo</t>
  </si>
  <si>
    <t>Gobierno Regional Región Magallanes y Antártica Chilena</t>
  </si>
  <si>
    <t>Gastos de Funcionamiento Región Magallanes y Antártica Chilena</t>
  </si>
  <si>
    <t>Inversión Regional Región Magallanes y Antártica Chilena</t>
  </si>
  <si>
    <t>Gobierno Regional Región Los Ríos</t>
  </si>
  <si>
    <t>Gastos de Funcionamiento Región Los Ríos</t>
  </si>
  <si>
    <t>Inversión Regional Región Los Ríos</t>
  </si>
  <si>
    <t>Gobierno Regional Región Arica y Parinacota</t>
  </si>
  <si>
    <t>Gastos de Funcionamiento Región Arica y Parinacota</t>
  </si>
  <si>
    <t>Inversión Regional Región Arica y Parinacota</t>
  </si>
  <si>
    <t>057601</t>
  </si>
  <si>
    <t>Gobierno Regional Región Ñuble</t>
  </si>
  <si>
    <t>Gastos de Funcionamiento Región Ñuble</t>
  </si>
  <si>
    <t>070702</t>
  </si>
  <si>
    <t>Censos</t>
  </si>
  <si>
    <t>070903</t>
  </si>
  <si>
    <t>Programa de promoción Internacional</t>
  </si>
  <si>
    <t>Agencia de Promoción de la Inversión Extranjera</t>
  </si>
  <si>
    <t>080108</t>
  </si>
  <si>
    <t>Programa de Modernización del Sector Público</t>
  </si>
  <si>
    <t>080109</t>
  </si>
  <si>
    <t>Programa Exportación de Servicios</t>
  </si>
  <si>
    <t>Desarrollo Profesional Docente y Directivo</t>
  </si>
  <si>
    <t>Fortalecimiento de la Educación Superior Pública</t>
  </si>
  <si>
    <t>Dirección de Educación Pública</t>
  </si>
  <si>
    <t>Apoyo a la Implementación de los Servicios Locales de Educación</t>
  </si>
  <si>
    <t>Servicio Local de Educación Barrancas</t>
  </si>
  <si>
    <t>Servicio Educativo</t>
  </si>
  <si>
    <t>Servicio Local de Educación Puerto Cordillera</t>
  </si>
  <si>
    <t>Programa de Concesiones Ministerio de Justicia</t>
  </si>
  <si>
    <t>Gobierno Digital</t>
  </si>
  <si>
    <t>Prevención y atención de violencia contra las mujeres</t>
  </si>
  <si>
    <t>290101</t>
  </si>
  <si>
    <t>Subsecretaría de las Culturas y las Artes</t>
  </si>
  <si>
    <t>290102</t>
  </si>
  <si>
    <t>290201</t>
  </si>
  <si>
    <t>Subsecretaría del Patrimonio Cultural</t>
  </si>
  <si>
    <t>290301</t>
  </si>
  <si>
    <t>Servicio Nacional del Patrimonio Cultural</t>
  </si>
  <si>
    <t>290302</t>
  </si>
  <si>
    <t>Redes de Bibliotecas Públicas</t>
  </si>
  <si>
    <t>290303</t>
  </si>
  <si>
    <t>Consejo de Monumentos Nacionales</t>
  </si>
  <si>
    <t>057502</t>
  </si>
  <si>
    <t>090101</t>
  </si>
  <si>
    <t>090129</t>
  </si>
  <si>
    <t>091701</t>
  </si>
  <si>
    <t>091702</t>
  </si>
  <si>
    <t>091703</t>
  </si>
  <si>
    <t>091801</t>
  </si>
  <si>
    <t>091802</t>
  </si>
  <si>
    <t>091901</t>
  </si>
  <si>
    <t>091902</t>
  </si>
  <si>
    <t>080107</t>
  </si>
  <si>
    <t>Sistema Integrado de Comercio Exterior</t>
  </si>
  <si>
    <t>083101</t>
  </si>
  <si>
    <t>Comisión para el mercado financiero</t>
  </si>
  <si>
    <t>15102</t>
  </si>
  <si>
    <t>15201</t>
  </si>
  <si>
    <t>15202</t>
  </si>
  <si>
    <t>Comisión para el Mercado Financiero</t>
  </si>
  <si>
    <t>MINISTERIO DE LAS CULTURAS, LAS ARTES Y EL PATRIMONIO </t>
  </si>
  <si>
    <t>057602</t>
  </si>
  <si>
    <t>Inversión Regional Región Ñuble</t>
  </si>
  <si>
    <t>092101</t>
  </si>
  <si>
    <t>Servicio Local de Educación Huasco</t>
  </si>
  <si>
    <t>Gastos Administrativos</t>
  </si>
  <si>
    <t>092102</t>
  </si>
  <si>
    <t>092201</t>
  </si>
  <si>
    <t>Servicio Local de Educación Costa Araucanía</t>
  </si>
  <si>
    <t>092202</t>
  </si>
  <si>
    <t>092301</t>
  </si>
  <si>
    <t>Servicio Local de Educación Chinchorro</t>
  </si>
  <si>
    <t>092302</t>
  </si>
  <si>
    <t>092401</t>
  </si>
  <si>
    <t>Servicio Local de Educacuón Gabriela Mistral</t>
  </si>
  <si>
    <t>092402</t>
  </si>
  <si>
    <t>092501</t>
  </si>
  <si>
    <t>Servicio Local de Educación Andalién  Sur</t>
  </si>
  <si>
    <t>092502</t>
  </si>
  <si>
    <t>211001</t>
  </si>
  <si>
    <t>Subsecretaría de la niñez</t>
  </si>
  <si>
    <t>211002</t>
  </si>
  <si>
    <t>Sistema de protección integral a la infancia</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</si>
  <si>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</si>
  <si>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</si>
  <si>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</si>
  <si>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</si>
  <si>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</si>
  <si>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</si>
  <si>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</si>
  <si>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</si>
  <si>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</si>
  <si>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</si>
  <si>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</si>
  <si>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</si>
  <si>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</si>
  <si>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</si>
  <si>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</si>
  <si>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</si>
  <si>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</si>
  <si>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</si>
  <si>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</si>
  <si>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</si>
  <si>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</si>
  <si>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</si>
  <si>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</si>
  <si>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</si>
  <si>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</si>
  <si>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</si>
  <si>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</si>
  <si>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</si>
  <si>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</si>
  <si>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Magallanes y de la Antártica Chilena</t>
  </si>
  <si>
    <t>12103</t>
  </si>
  <si>
    <t>Cabo de Hornos (Ex Navarino)</t>
  </si>
  <si>
    <t>Metropolitana de Santiago</t>
  </si>
  <si>
    <t>PERSONAL EN EL EXTERIOR</t>
  </si>
  <si>
    <t>0203</t>
  </si>
  <si>
    <t>Personal Adscrito</t>
  </si>
  <si>
    <t>Personal liberado de guardia, según el artículo 44° de la Ley N° 15.076 y Ley 19.230, aplicable sólo a profesionales funcionarios de las Unidades de Emergencia, UCI y Maternidades de los Servicios de Salud y Establecimientos de carácter experimental.</t>
  </si>
  <si>
    <t>LGN</t>
  </si>
  <si>
    <r>
      <rPr>
        <b/>
        <sz val="9"/>
        <color indexed="12"/>
        <rFont val="Calibri"/>
        <family val="2"/>
      </rPr>
      <t>Formato Texto</t>
    </r>
    <r>
      <rPr>
        <sz val="9"/>
        <rFont val="Calibri"/>
        <family val="2"/>
      </rPr>
      <t xml:space="preserve">
</t>
    </r>
    <r>
      <rPr>
        <sz val="7"/>
        <rFont val="Calibri"/>
        <family val="2"/>
      </rPr>
      <t>(Copiar columna OK ID_SERV y pegar en esta columna como valores, luego copiar todo y pegar en columna ID_SERV desde Celda 2)</t>
    </r>
  </si>
  <si>
    <r>
      <rPr>
        <b/>
        <sz val="9"/>
        <color indexed="12"/>
        <rFont val="Calibri"/>
        <family val="2"/>
      </rPr>
      <t>Formato Texto</t>
    </r>
    <r>
      <rPr>
        <sz val="9"/>
        <rFont val="Calibri"/>
        <family val="2"/>
      </rPr>
      <t xml:space="preserve">
</t>
    </r>
    <r>
      <rPr>
        <sz val="7"/>
        <rFont val="Calibri"/>
        <family val="2"/>
      </rPr>
      <t>(Copiar columna OK REGION y pegar en esta columna como valores, luego copiar todo y pegar en columna REGION desde la Celda 2)</t>
    </r>
  </si>
  <si>
    <t>16205</t>
  </si>
  <si>
    <t>CORR_CTO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</si>
</sst>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 #,##0.00_-;\-&quot;$&quot;\ * #,##0.00_-;_-&quot;$&quot;\ * &quot;-&quot;??_-;_-@_-"/>
    <numFmt numFmtId="165" formatCode="_-* #,##0.00_-;\-* #,##0.00_-;_-* &quot;-&quot;??_-;_-@_-"/>
    <numFmt numFmtId="166" formatCode="&quot;Corregir, tiene &quot;0&quot; años&quot;"/>
    <numFmt numFmtId="167" formatCode="0.0"/>
    <numFmt numFmtId="168" formatCode="_-* #,##0.00\ _€_-;\-* #,##0.00\ _€_-;_-* &quot;-&quot;??\ _€_-;_-@_-"/>
    <numFmt numFmtId="169" formatCode="_-* #,##0.00\ &quot;€&quot;_-;\-* #,##0.00\ &quot;€&quot;_-;_-* &quot;-&quot;??\ &quot;€&quot;_-;_-@_-"/>
    <numFmt numFmtId="170" formatCode="_-[$€-2]\ * #,##0.00_-;\-[$€-2]\ * #,##0.00_-;_-[$€-2]\ * &quot;-&quot;??_-"/>
    <numFmt numFmtId="171" formatCode="_ * #,##0_ ;_ * \-#,##0_ ;_ * &quot;-&quot;_ ;_ @_ "/>
    <numFmt numFmtId="172" formatCode="_ * #,##0.00_ ;_ * \-#,##0.00_ ;_ * &quot;-&quot;??_ ;_ @_ "/>
    <numFmt numFmtId="173" formatCode="_(* #,##0_);_(* \(#,##0\);_(* &quot;-&quot;_);_(@_)"/>
    <numFmt numFmtId="174" formatCode="#,##0\ &quot;Pta&quot;;\-#,##0\ &quot;Pta&quot;"/>
  </numFmts>
  <fonts count="76">
    <font>
      <sz val="11"/>
      <color theme="1"/>
      <name val="Calibri"/>
      <family val="2"/>
      <scheme val="minor"/>
    </font>
    <font>
      <sz val="10"/>
      <color theme="1"/>
      <name val="Calibri"/>
      <family val="2"/>
      <scheme val="minor"/>
    </font>
    <font>
      <sz val="11"/>
      <color indexed="8"/>
      <name val="Calibri"/>
      <family val="2"/>
    </font>
    <font>
      <sz val="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font>
    <font>
      <sz val="10"/>
      <name val="Arial"/>
      <family val="2"/>
    </font>
    <font>
      <sz val="10"/>
      <name val="Arial"/>
      <family val="2"/>
    </font>
    <font>
      <sz val="8"/>
      <name val="Arial"/>
      <family val="2"/>
    </font>
    <font>
      <sz val="10"/>
      <color indexed="8"/>
      <name val="Arial"/>
      <family val="2"/>
    </font>
    <font>
      <b/>
      <sz val="11"/>
      <color rgb="FFFF0000"/>
      <name val="Calibri"/>
      <family val="2"/>
      <scheme val="minor"/>
    </font>
    <font>
      <b/>
      <sz val="10"/>
      <name val="Arial"/>
      <family val="2"/>
    </font>
    <font>
      <b/>
      <sz val="10"/>
      <color rgb="FFFF0000"/>
      <name val="Arial"/>
      <family val="2"/>
    </font>
    <font>
      <b/>
      <sz val="10"/>
      <color theme="0"/>
      <name val="Calibri"/>
      <family val="2"/>
      <scheme val="minor"/>
    </font>
    <font>
      <b/>
      <sz val="9"/>
      <color rgb="FF0000CC"/>
      <name val="Calibri"/>
      <family val="2"/>
    </font>
    <font>
      <sz val="9"/>
      <name val="Calibri"/>
      <family val="2"/>
    </font>
    <font>
      <b/>
      <sz val="9"/>
      <color indexed="12"/>
      <name val="Calibri"/>
      <family val="2"/>
    </font>
    <font>
      <sz val="7"/>
      <name val="Calibri"/>
      <family val="2"/>
    </font>
    <font>
      <sz val="9"/>
      <color theme="1"/>
      <name val="Calibri"/>
      <family val="2"/>
      <scheme val="minor"/>
    </font>
    <font>
      <b/>
      <sz val="9"/>
      <name val="Calibri"/>
      <family val="2"/>
    </font>
    <font>
      <sz val="8"/>
      <color indexed="81"/>
      <name val="Tahoma"/>
      <family val="2"/>
    </font>
    <font>
      <b/>
      <sz val="8"/>
      <color indexed="10"/>
      <name val="Tahoma"/>
      <family val="2"/>
    </font>
    <font>
      <b/>
      <sz val="8"/>
      <color indexed="81"/>
      <name val="Tahoma"/>
      <family val="2"/>
    </font>
    <font>
      <sz val="10"/>
      <color theme="1"/>
      <name val="Arial"/>
      <family val="2"/>
    </font>
    <font>
      <sz val="10"/>
      <name val="Calibri"/>
      <family val="2"/>
      <scheme val="minor"/>
    </font>
    <font>
      <b/>
      <sz val="9"/>
      <color indexed="8"/>
      <name val="Calibri"/>
      <family val="2"/>
    </font>
    <font>
      <sz val="11"/>
      <name val="Calibri"/>
      <family val="2"/>
      <scheme val="minor"/>
    </font>
    <font>
      <sz val="9"/>
      <color indexed="81"/>
      <name val="Tahoma"/>
      <family val="2"/>
    </font>
    <font>
      <b/>
      <sz val="10"/>
      <color theme="4" tint="-0.249977111117893"/>
      <name val="Calibri"/>
      <family val="2"/>
      <scheme val="minor"/>
    </font>
    <font>
      <sz val="9"/>
      <color indexed="8"/>
      <name val="Calibri"/>
      <family val="2"/>
    </font>
    <font>
      <sz val="10"/>
      <color rgb="FF000000"/>
      <name val="Calibri"/>
      <family val="2"/>
      <scheme val="minor"/>
    </font>
    <font>
      <sz val="10"/>
      <name val="Lucida Sans Unicode"/>
      <family val="2"/>
    </font>
    <font>
      <sz val="11"/>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11"/>
      <color theme="10"/>
      <name val="Calibri"/>
      <family val="2"/>
    </font>
    <font>
      <b/>
      <sz val="12"/>
      <name val="Arial"/>
      <family val="2"/>
    </font>
    <font>
      <sz val="11"/>
      <color rgb="FFFFFFFF"/>
      <name val="Calibri"/>
      <family val="2"/>
      <scheme val="minor"/>
    </font>
    <font>
      <sz val="10"/>
      <color theme="1"/>
      <name val="Calibri"/>
      <family val="2"/>
    </font>
    <font>
      <sz val="11"/>
      <color rgb="FF000000"/>
      <name val="Calibri"/>
      <family val="2"/>
    </font>
    <font>
      <sz val="10"/>
      <name val="Arial Unicode MS"/>
      <family val="2"/>
    </font>
    <font>
      <sz val="8"/>
      <color indexed="8"/>
      <name val="Calibri"/>
      <family val="2"/>
    </font>
    <font>
      <b/>
      <sz val="8"/>
      <color indexed="8"/>
      <name val="Calibri"/>
      <family val="2"/>
    </font>
    <font>
      <sz val="11"/>
      <color theme="1"/>
      <name val="Calibri"/>
      <family val="2"/>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9D9D9"/>
        <bgColor indexed="64"/>
      </patternFill>
    </fill>
    <fill>
      <patternFill patternType="solid">
        <fgColor rgb="FFBFBFB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00FF"/>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4F81BD"/>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9"/>
      </patternFill>
    </fill>
    <fill>
      <patternFill patternType="solid">
        <fgColor theme="3" tint="0.39997558519241921"/>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32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21" borderId="1" applyNumberFormat="0" applyAlignment="0" applyProtection="0"/>
    <xf numFmtId="0" fontId="8" fillId="22"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1" fillId="29" borderId="1" applyNumberFormat="0" applyAlignment="0" applyProtection="0"/>
    <xf numFmtId="0" fontId="12" fillId="30" borderId="0" applyNumberFormat="0" applyBorder="0" applyAlignment="0" applyProtection="0"/>
    <xf numFmtId="0" fontId="13" fillId="31" borderId="0" applyNumberFormat="0" applyBorder="0" applyAlignment="0" applyProtection="0"/>
    <xf numFmtId="0" fontId="2" fillId="32" borderId="4" applyNumberFormat="0" applyFont="0" applyAlignment="0" applyProtection="0"/>
    <xf numFmtId="0" fontId="14" fillId="21"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10" fillId="0" borderId="8" applyNumberFormat="0" applyFill="0" applyAlignment="0" applyProtection="0"/>
    <xf numFmtId="0" fontId="20" fillId="0" borderId="9" applyNumberFormat="0" applyFill="0" applyAlignment="0" applyProtection="0"/>
    <xf numFmtId="0" fontId="24" fillId="0" borderId="0"/>
    <xf numFmtId="0" fontId="25" fillId="0" borderId="0"/>
    <xf numFmtId="0" fontId="27" fillId="0" borderId="0"/>
    <xf numFmtId="0" fontId="27" fillId="0" borderId="0"/>
    <xf numFmtId="0" fontId="4" fillId="0" borderId="0"/>
    <xf numFmtId="0" fontId="4" fillId="0" borderId="0"/>
    <xf numFmtId="0" fontId="49" fillId="0" borderId="0"/>
    <xf numFmtId="0" fontId="50" fillId="0" borderId="0"/>
    <xf numFmtId="0" fontId="4" fillId="32" borderId="4" applyNumberFormat="0" applyFont="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0" fontId="24" fillId="0" borderId="0"/>
    <xf numFmtId="0" fontId="24" fillId="0" borderId="0"/>
    <xf numFmtId="0" fontId="24" fillId="0" borderId="0"/>
    <xf numFmtId="165" fontId="4" fillId="0" borderId="0" applyFont="0" applyFill="0" applyBorder="0" applyAlignment="0" applyProtection="0"/>
    <xf numFmtId="0" fontId="41" fillId="0" borderId="0"/>
    <xf numFmtId="0" fontId="24" fillId="0" borderId="0"/>
    <xf numFmtId="0" fontId="41" fillId="0" borderId="0"/>
    <xf numFmtId="169" fontId="41" fillId="0" borderId="0" applyFont="0" applyFill="0" applyBorder="0" applyAlignment="0" applyProtection="0"/>
    <xf numFmtId="0" fontId="4" fillId="0" borderId="0"/>
    <xf numFmtId="0" fontId="49" fillId="0" borderId="0"/>
    <xf numFmtId="0" fontId="2" fillId="44" borderId="0" applyNumberFormat="0" applyBorder="0" applyAlignment="0" applyProtection="0"/>
    <xf numFmtId="0" fontId="24"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3" fillId="58" borderId="28" applyNumberFormat="0" applyAlignment="0" applyProtection="0"/>
    <xf numFmtId="0" fontId="53" fillId="58" borderId="28" applyNumberFormat="0" applyAlignment="0" applyProtection="0"/>
    <xf numFmtId="0" fontId="53" fillId="58" borderId="28" applyNumberFormat="0" applyAlignment="0" applyProtection="0"/>
    <xf numFmtId="0" fontId="54" fillId="59" borderId="29" applyNumberFormat="0" applyAlignment="0" applyProtection="0"/>
    <xf numFmtId="0" fontId="54" fillId="59" borderId="29" applyNumberFormat="0" applyAlignment="0" applyProtection="0"/>
    <xf numFmtId="0" fontId="54" fillId="59" borderId="29" applyNumberFormat="0" applyAlignment="0" applyProtection="0"/>
    <xf numFmtId="0" fontId="55" fillId="0" borderId="30" applyNumberFormat="0" applyFill="0" applyAlignment="0" applyProtection="0"/>
    <xf numFmtId="0" fontId="55" fillId="0" borderId="30" applyNumberFormat="0" applyFill="0" applyAlignment="0" applyProtection="0"/>
    <xf numFmtId="0" fontId="55" fillId="0" borderId="30"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1" fillId="60" borderId="0" applyNumberFormat="0" applyBorder="0" applyAlignment="0" applyProtection="0"/>
    <xf numFmtId="0" fontId="51" fillId="60" borderId="0" applyNumberFormat="0" applyBorder="0" applyAlignment="0" applyProtection="0"/>
    <xf numFmtId="0" fontId="51" fillId="60" borderId="0" applyNumberFormat="0" applyBorder="0" applyAlignment="0" applyProtection="0"/>
    <xf numFmtId="0" fontId="51" fillId="61" borderId="0" applyNumberFormat="0" applyBorder="0" applyAlignment="0" applyProtection="0"/>
    <xf numFmtId="0" fontId="51" fillId="61" borderId="0" applyNumberFormat="0" applyBorder="0" applyAlignment="0" applyProtection="0"/>
    <xf numFmtId="0" fontId="51" fillId="61" borderId="0" applyNumberFormat="0" applyBorder="0" applyAlignment="0" applyProtection="0"/>
    <xf numFmtId="0" fontId="51" fillId="62" borderId="0" applyNumberFormat="0" applyBorder="0" applyAlignment="0" applyProtection="0"/>
    <xf numFmtId="0" fontId="51" fillId="62" borderId="0" applyNumberFormat="0" applyBorder="0" applyAlignment="0" applyProtection="0"/>
    <xf numFmtId="0" fontId="51" fillId="62"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57" fillId="49" borderId="28" applyNumberFormat="0" applyAlignment="0" applyProtection="0"/>
    <xf numFmtId="0" fontId="57" fillId="49" borderId="28" applyNumberFormat="0" applyAlignment="0" applyProtection="0"/>
    <xf numFmtId="0" fontId="57" fillId="49" borderId="28" applyNumberFormat="0" applyAlignment="0" applyProtection="0"/>
    <xf numFmtId="170" fontId="24" fillId="0" borderId="0" applyFont="0" applyFill="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168" fontId="24" fillId="0" borderId="0" applyFont="0" applyFill="0" applyBorder="0" applyAlignment="0" applyProtection="0"/>
    <xf numFmtId="169" fontId="24" fillId="0" borderId="0" applyFont="0" applyFill="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24" fillId="0" borderId="0"/>
    <xf numFmtId="0" fontId="24" fillId="0" borderId="0"/>
    <xf numFmtId="0" fontId="4" fillId="0" borderId="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60" fillId="58" borderId="31" applyNumberFormat="0" applyAlignment="0" applyProtection="0"/>
    <xf numFmtId="0" fontId="60" fillId="58" borderId="31" applyNumberFormat="0" applyAlignment="0" applyProtection="0"/>
    <xf numFmtId="0" fontId="60" fillId="58" borderId="31" applyNumberFormat="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56" fillId="0" borderId="34"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168" fontId="2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0" fontId="1" fillId="0" borderId="0"/>
    <xf numFmtId="0" fontId="68" fillId="0" borderId="0" applyNumberForma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164" fontId="24" fillId="0" borderId="0" applyFont="0" applyFill="0" applyBorder="0" applyAlignment="0" applyProtection="0"/>
    <xf numFmtId="0" fontId="67" fillId="0" borderId="0" applyNumberFormat="0" applyFill="0" applyBorder="0" applyAlignment="0" applyProtection="0">
      <alignment vertical="top"/>
      <protection locked="0"/>
    </xf>
    <xf numFmtId="173" fontId="24" fillId="0" borderId="0" applyFont="0" applyFill="0" applyBorder="0" applyAlignment="0" applyProtection="0"/>
    <xf numFmtId="168" fontId="24" fillId="0" borderId="0" applyFont="0" applyFill="0" applyBorder="0" applyAlignment="0" applyProtection="0"/>
    <xf numFmtId="174"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0" fontId="2" fillId="32" borderId="4" applyNumberFormat="0" applyFont="0" applyAlignment="0" applyProtection="0"/>
    <xf numFmtId="0" fontId="27" fillId="0" borderId="0"/>
    <xf numFmtId="0" fontId="4" fillId="0" borderId="0"/>
    <xf numFmtId="0" fontId="50" fillId="0" borderId="0"/>
    <xf numFmtId="0" fontId="69" fillId="66" borderId="0" applyNumberFormat="0" applyBorder="0" applyAlignment="0" applyProtection="0"/>
    <xf numFmtId="0" fontId="24" fillId="0" borderId="0">
      <alignment vertical="top"/>
    </xf>
    <xf numFmtId="0" fontId="24" fillId="0" borderId="0"/>
    <xf numFmtId="0" fontId="4" fillId="0" borderId="0"/>
    <xf numFmtId="0" fontId="71"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9" fontId="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xf numFmtId="0" fontId="24" fillId="0" borderId="0"/>
    <xf numFmtId="0" fontId="70" fillId="0" borderId="0"/>
    <xf numFmtId="0" fontId="70" fillId="0" borderId="0"/>
    <xf numFmtId="0" fontId="4" fillId="0" borderId="0"/>
    <xf numFmtId="0" fontId="27" fillId="0" borderId="0"/>
    <xf numFmtId="0" fontId="24" fillId="0" borderId="0"/>
    <xf numFmtId="0" fontId="49" fillId="0" borderId="0"/>
    <xf numFmtId="0" fontId="24" fillId="0" borderId="0"/>
    <xf numFmtId="0" fontId="24" fillId="0" borderId="0"/>
    <xf numFmtId="0" fontId="72" fillId="0" borderId="0"/>
    <xf numFmtId="0" fontId="4" fillId="0" borderId="0"/>
    <xf numFmtId="0" fontId="24" fillId="0" borderId="0"/>
    <xf numFmtId="0" fontId="24" fillId="0" borderId="0"/>
    <xf numFmtId="0" fontId="4" fillId="0" borderId="0"/>
    <xf numFmtId="0" fontId="24" fillId="0" borderId="0"/>
    <xf numFmtId="0" fontId="2" fillId="32" borderId="4" applyNumberFormat="0" applyFont="0" applyAlignment="0" applyProtection="0"/>
    <xf numFmtId="0" fontId="4" fillId="32" borderId="4" applyNumberFormat="0" applyFont="0" applyAlignment="0" applyProtection="0"/>
    <xf numFmtId="0" fontId="2" fillId="32" borderId="4" applyNumberFormat="0" applyFont="0" applyAlignment="0" applyProtection="0"/>
    <xf numFmtId="0" fontId="4" fillId="0" borderId="0"/>
    <xf numFmtId="0" fontId="24" fillId="0" borderId="0"/>
    <xf numFmtId="0" fontId="4" fillId="0" borderId="0"/>
    <xf numFmtId="0" fontId="49" fillId="0" borderId="0"/>
    <xf numFmtId="0" fontId="50" fillId="0" borderId="0"/>
    <xf numFmtId="0" fontId="24"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0" fontId="49" fillId="0" borderId="0"/>
    <xf numFmtId="0" fontId="24" fillId="0" borderId="0"/>
    <xf numFmtId="0" fontId="2" fillId="32" borderId="4" applyNumberFormat="0" applyFont="0" applyAlignment="0" applyProtection="0"/>
    <xf numFmtId="0" fontId="2" fillId="32" borderId="4" applyNumberFormat="0" applyFont="0" applyAlignment="0" applyProtection="0"/>
    <xf numFmtId="0" fontId="24" fillId="0" borderId="0"/>
    <xf numFmtId="0" fontId="24" fillId="0" borderId="0"/>
    <xf numFmtId="0" fontId="49" fillId="0" borderId="0"/>
    <xf numFmtId="0" fontId="1" fillId="0" borderId="0"/>
    <xf numFmtId="165" fontId="1" fillId="0" borderId="0" applyFont="0" applyFill="0" applyBorder="0" applyAlignment="0" applyProtection="0"/>
    <xf numFmtId="0" fontId="50" fillId="0" borderId="0"/>
    <xf numFmtId="0" fontId="24" fillId="0" borderId="0"/>
    <xf numFmtId="0" fontId="24" fillId="0" borderId="0"/>
    <xf numFmtId="0" fontId="27" fillId="0" borderId="0"/>
    <xf numFmtId="0" fontId="24" fillId="0" borderId="0"/>
    <xf numFmtId="0" fontId="24" fillId="0" borderId="0"/>
    <xf numFmtId="0" fontId="24" fillId="0" borderId="0"/>
    <xf numFmtId="0" fontId="2" fillId="32" borderId="4" applyNumberFormat="0" applyFont="0" applyAlignment="0" applyProtection="0"/>
    <xf numFmtId="165" fontId="4" fillId="0" borderId="0" applyFont="0" applyFill="0" applyBorder="0" applyAlignment="0" applyProtection="0"/>
    <xf numFmtId="0" fontId="24" fillId="0" borderId="0"/>
    <xf numFmtId="0" fontId="4" fillId="0" borderId="0"/>
    <xf numFmtId="0" fontId="49"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 fillId="32" borderId="4" applyNumberFormat="0" applyFont="0" applyAlignment="0" applyProtection="0"/>
    <xf numFmtId="0" fontId="49" fillId="0" borderId="0"/>
    <xf numFmtId="0" fontId="2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 fillId="32" borderId="4" applyNumberFormat="0" applyFont="0" applyAlignment="0" applyProtection="0"/>
    <xf numFmtId="0" fontId="24" fillId="0" borderId="0"/>
    <xf numFmtId="0" fontId="4" fillId="0" borderId="0"/>
    <xf numFmtId="0" fontId="4" fillId="0" borderId="0"/>
    <xf numFmtId="0" fontId="49"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4" fillId="0" borderId="0"/>
    <xf numFmtId="0" fontId="24" fillId="0" borderId="0"/>
    <xf numFmtId="0" fontId="24" fillId="0" borderId="0"/>
    <xf numFmtId="0" fontId="50" fillId="0" borderId="0"/>
    <xf numFmtId="0" fontId="24" fillId="0" borderId="0"/>
    <xf numFmtId="0" fontId="49" fillId="0" borderId="0"/>
    <xf numFmtId="0" fontId="24" fillId="0" borderId="0"/>
    <xf numFmtId="0" fontId="49"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1" fillId="0" borderId="0"/>
    <xf numFmtId="0" fontId="4" fillId="0" borderId="0"/>
    <xf numFmtId="165" fontId="2"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32" borderId="4" applyNumberFormat="0" applyFont="0" applyAlignment="0" applyProtection="0"/>
    <xf numFmtId="0" fontId="50"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165" fontId="4" fillId="0" borderId="0" applyFont="0" applyFill="0" applyBorder="0" applyAlignment="0" applyProtection="0"/>
    <xf numFmtId="0" fontId="41" fillId="0" borderId="0"/>
    <xf numFmtId="0" fontId="41" fillId="0" borderId="0"/>
    <xf numFmtId="169" fontId="41" fillId="0" borderId="0" applyFont="0" applyFill="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1" fillId="60" borderId="0" applyNumberFormat="0" applyBorder="0" applyAlignment="0" applyProtection="0"/>
    <xf numFmtId="168" fontId="24" fillId="0" borderId="0" applyFont="0" applyFill="0" applyBorder="0" applyAlignment="0" applyProtection="0"/>
    <xf numFmtId="169" fontId="24" fillId="0" borderId="0" applyFont="0" applyFill="0" applyBorder="0" applyAlignment="0" applyProtection="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168" fontId="24" fillId="0" borderId="0" applyFont="0" applyFill="0" applyBorder="0" applyAlignment="0" applyProtection="0"/>
    <xf numFmtId="172" fontId="4" fillId="0" borderId="0" applyFont="0" applyFill="0" applyBorder="0" applyAlignment="0" applyProtection="0"/>
    <xf numFmtId="0" fontId="1" fillId="0" borderId="0"/>
    <xf numFmtId="168"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cellStyleXfs>
  <cellXfs count="256">
    <xf numFmtId="0" fontId="0" fillId="0" borderId="0" xfId="0"/>
    <xf numFmtId="49" fontId="0" fillId="0" borderId="0" xfId="0" applyNumberFormat="1"/>
    <xf numFmtId="0" fontId="20" fillId="0" borderId="0" xfId="0" applyFont="1" applyAlignment="1">
      <alignment horizontal="justify"/>
    </xf>
    <xf numFmtId="0" fontId="21" fillId="33" borderId="10" xfId="0" applyFont="1" applyFill="1" applyBorder="1" applyAlignment="1">
      <alignment horizontal="justify" vertical="top" wrapText="1"/>
    </xf>
    <xf numFmtId="0" fontId="21" fillId="33" borderId="11" xfId="0" applyFont="1" applyFill="1" applyBorder="1" applyAlignment="1">
      <alignment horizontal="justify" vertical="top" wrapText="1"/>
    </xf>
    <xf numFmtId="0" fontId="21" fillId="0" borderId="13" xfId="0" applyFont="1" applyBorder="1" applyAlignment="1">
      <alignment horizontal="justify" vertical="top" wrapText="1"/>
    </xf>
    <xf numFmtId="0" fontId="21" fillId="34" borderId="14" xfId="0" applyFont="1" applyFill="1" applyBorder="1" applyAlignment="1">
      <alignment horizontal="center" vertical="top" wrapText="1"/>
    </xf>
    <xf numFmtId="0" fontId="22" fillId="0" borderId="13" xfId="0" applyFont="1" applyBorder="1" applyAlignment="1">
      <alignment horizontal="justify" vertical="top" wrapText="1"/>
    </xf>
    <xf numFmtId="0" fontId="22" fillId="34" borderId="14" xfId="0" applyFont="1" applyFill="1" applyBorder="1" applyAlignment="1">
      <alignment horizontal="center" vertical="top" wrapText="1"/>
    </xf>
    <xf numFmtId="0" fontId="21" fillId="0" borderId="0" xfId="0" applyFont="1" applyAlignment="1">
      <alignment horizontal="justify"/>
    </xf>
    <xf numFmtId="49" fontId="22" fillId="34" borderId="14" xfId="0" applyNumberFormat="1" applyFont="1" applyFill="1" applyBorder="1" applyAlignment="1">
      <alignment horizontal="center" vertical="top" wrapText="1"/>
    </xf>
    <xf numFmtId="0" fontId="22" fillId="34" borderId="14" xfId="0" applyFont="1" applyFill="1" applyBorder="1" applyAlignment="1">
      <alignment horizontal="center" wrapText="1"/>
    </xf>
    <xf numFmtId="0" fontId="22" fillId="0" borderId="13" xfId="0" applyFont="1" applyBorder="1" applyAlignment="1">
      <alignment horizontal="left" vertical="top" wrapText="1"/>
    </xf>
    <xf numFmtId="0" fontId="23" fillId="34" borderId="14" xfId="0" applyFont="1" applyFill="1" applyBorder="1" applyAlignment="1">
      <alignment horizontal="center" wrapText="1"/>
    </xf>
    <xf numFmtId="0" fontId="23" fillId="0" borderId="13" xfId="0" applyFont="1" applyBorder="1" applyAlignment="1">
      <alignment wrapText="1"/>
    </xf>
    <xf numFmtId="0" fontId="21" fillId="33" borderId="18" xfId="0" applyFont="1" applyFill="1" applyBorder="1" applyAlignment="1">
      <alignment horizontal="left" vertical="top" wrapText="1"/>
    </xf>
    <xf numFmtId="0" fontId="22" fillId="33" borderId="11" xfId="0" applyFont="1" applyFill="1" applyBorder="1" applyAlignment="1">
      <alignment horizontal="left" vertical="top" wrapText="1"/>
    </xf>
    <xf numFmtId="0" fontId="21"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vertical="top"/>
    </xf>
    <xf numFmtId="0" fontId="21" fillId="34" borderId="14" xfId="0" applyFont="1" applyFill="1" applyBorder="1" applyAlignment="1">
      <alignment horizontal="center" vertical="top"/>
    </xf>
    <xf numFmtId="0" fontId="22" fillId="0" borderId="13" xfId="0" applyFont="1" applyBorder="1" applyAlignment="1">
      <alignment vertical="top"/>
    </xf>
    <xf numFmtId="0" fontId="22" fillId="34" borderId="14" xfId="0" applyFont="1" applyFill="1" applyBorder="1" applyAlignment="1">
      <alignment horizontal="center" vertical="top"/>
    </xf>
    <xf numFmtId="0" fontId="21" fillId="0" borderId="13" xfId="0" applyFont="1" applyBorder="1" applyAlignment="1">
      <alignment vertical="top" wrapText="1"/>
    </xf>
    <xf numFmtId="0" fontId="22" fillId="0" borderId="13" xfId="0" applyFont="1" applyBorder="1" applyAlignment="1">
      <alignment vertical="top" wrapText="1"/>
    </xf>
    <xf numFmtId="0" fontId="21" fillId="34" borderId="14" xfId="0" applyFont="1" applyFill="1" applyBorder="1" applyAlignment="1">
      <alignment vertical="top" wrapText="1"/>
    </xf>
    <xf numFmtId="0" fontId="21" fillId="33" borderId="12" xfId="0" applyFont="1" applyFill="1" applyBorder="1" applyAlignment="1">
      <alignment horizontal="justify" vertical="top" wrapText="1"/>
    </xf>
    <xf numFmtId="0" fontId="21" fillId="0" borderId="10" xfId="0" applyFont="1" applyBorder="1" applyAlignment="1">
      <alignment horizontal="justify" vertical="top" wrapText="1"/>
    </xf>
    <xf numFmtId="0" fontId="21" fillId="35" borderId="18" xfId="0" applyFont="1" applyFill="1" applyBorder="1" applyAlignment="1">
      <alignment horizontal="justify" vertical="top" wrapText="1"/>
    </xf>
    <xf numFmtId="0" fontId="22" fillId="0" borderId="10" xfId="0" applyFont="1" applyBorder="1" applyAlignment="1">
      <alignment horizontal="justify" vertical="top" wrapText="1"/>
    </xf>
    <xf numFmtId="0" fontId="22" fillId="35" borderId="18" xfId="0" applyFont="1" applyFill="1" applyBorder="1" applyAlignment="1">
      <alignment horizontal="justify" vertical="top" wrapText="1"/>
    </xf>
    <xf numFmtId="0" fontId="22" fillId="35" borderId="13" xfId="0" applyFont="1" applyFill="1" applyBorder="1" applyAlignment="1">
      <alignment horizontal="justify"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2" fillId="0" borderId="19" xfId="0" applyFont="1" applyBorder="1" applyAlignment="1">
      <alignment horizontal="justify" vertical="top" wrapText="1"/>
    </xf>
    <xf numFmtId="0" fontId="22" fillId="0" borderId="20" xfId="0" applyFont="1" applyBorder="1" applyAlignment="1">
      <alignment horizontal="justify" vertical="top" wrapText="1"/>
    </xf>
    <xf numFmtId="0" fontId="22" fillId="0" borderId="21" xfId="0" applyFont="1" applyBorder="1" applyAlignment="1">
      <alignment horizontal="justify" vertical="top" wrapText="1"/>
    </xf>
    <xf numFmtId="0" fontId="22" fillId="0" borderId="15" xfId="0" applyFont="1" applyBorder="1" applyAlignment="1">
      <alignment horizontal="justify" vertical="top" wrapText="1"/>
    </xf>
    <xf numFmtId="0" fontId="22" fillId="35" borderId="15" xfId="0" applyFont="1" applyFill="1" applyBorder="1" applyAlignment="1">
      <alignment horizontal="justify" vertical="top" wrapText="1"/>
    </xf>
    <xf numFmtId="0" fontId="22" fillId="0" borderId="18" xfId="0" applyFont="1" applyBorder="1" applyAlignment="1">
      <alignment horizontal="justify" vertical="top" wrapText="1"/>
    </xf>
    <xf numFmtId="0" fontId="22" fillId="0" borderId="10" xfId="0" applyFont="1" applyBorder="1" applyAlignment="1">
      <alignment vertical="top" wrapText="1"/>
    </xf>
    <xf numFmtId="0" fontId="2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36" borderId="23" xfId="0" applyFill="1" applyBorder="1" applyAlignment="1">
      <alignment horizontal="center" vertical="center"/>
    </xf>
    <xf numFmtId="0" fontId="24" fillId="36" borderId="23" xfId="0" applyFont="1" applyFill="1" applyBorder="1" applyAlignment="1">
      <alignment horizontal="center" vertical="center"/>
    </xf>
    <xf numFmtId="49" fontId="24" fillId="36" borderId="23" xfId="0" applyNumberFormat="1" applyFont="1" applyFill="1" applyBorder="1" applyAlignment="1">
      <alignment horizontal="center" vertical="center"/>
    </xf>
    <xf numFmtId="0" fontId="0" fillId="0" borderId="23" xfId="0" applyBorder="1" applyAlignment="1">
      <alignment horizontal="center" vertical="center"/>
    </xf>
    <xf numFmtId="0" fontId="24"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0" fillId="37" borderId="0" xfId="0" applyFont="1" applyFill="1" applyAlignment="1">
      <alignment horizontal="center" vertical="center"/>
    </xf>
    <xf numFmtId="0" fontId="0" fillId="0" borderId="24" xfId="0" applyBorder="1" applyAlignment="1">
      <alignment horizontal="center" vertical="center"/>
    </xf>
    <xf numFmtId="0" fontId="0" fillId="0" borderId="24" xfId="0" applyFill="1" applyBorder="1" applyAlignment="1">
      <alignment horizontal="center" vertical="center"/>
    </xf>
    <xf numFmtId="49" fontId="24" fillId="36" borderId="25" xfId="0" applyNumberFormat="1" applyFont="1" applyFill="1" applyBorder="1" applyAlignment="1">
      <alignment horizontal="center" vertical="center"/>
    </xf>
    <xf numFmtId="0" fontId="0" fillId="0" borderId="25" xfId="0" applyBorder="1" applyAlignment="1">
      <alignment horizontal="center" vertical="center"/>
    </xf>
    <xf numFmtId="49" fontId="24" fillId="36" borderId="26" xfId="0" applyNumberFormat="1" applyFont="1" applyFill="1" applyBorder="1" applyAlignment="1">
      <alignment horizontal="center" vertical="center"/>
    </xf>
    <xf numFmtId="0" fontId="0" fillId="0" borderId="26" xfId="0" applyBorder="1" applyAlignment="1">
      <alignment horizontal="center" vertical="center"/>
    </xf>
    <xf numFmtId="3" fontId="0" fillId="0" borderId="26" xfId="0" applyNumberFormat="1" applyBorder="1" applyAlignment="1">
      <alignment vertical="center"/>
    </xf>
    <xf numFmtId="3" fontId="0" fillId="0" borderId="23" xfId="0" applyNumberFormat="1" applyBorder="1" applyAlignment="1">
      <alignment vertical="center"/>
    </xf>
    <xf numFmtId="3" fontId="0" fillId="0" borderId="25" xfId="0" applyNumberFormat="1" applyBorder="1" applyAlignment="1">
      <alignment vertical="center"/>
    </xf>
    <xf numFmtId="0" fontId="21" fillId="33" borderId="10" xfId="46" applyFont="1" applyFill="1" applyBorder="1" applyAlignment="1">
      <alignment vertical="center"/>
    </xf>
    <xf numFmtId="0" fontId="21" fillId="38" borderId="18" xfId="46" applyFont="1" applyFill="1" applyBorder="1" applyAlignment="1">
      <alignment horizontal="center" vertical="center"/>
    </xf>
    <xf numFmtId="0" fontId="21" fillId="37" borderId="18" xfId="46" quotePrefix="1" applyFont="1" applyFill="1" applyBorder="1" applyAlignment="1">
      <alignment horizontal="center" vertical="center"/>
    </xf>
    <xf numFmtId="0" fontId="21" fillId="39" borderId="18" xfId="46" applyFont="1" applyFill="1" applyBorder="1" applyAlignment="1">
      <alignment horizontal="center" vertical="center"/>
    </xf>
    <xf numFmtId="0" fontId="21" fillId="40" borderId="18" xfId="46" applyFont="1" applyFill="1" applyBorder="1" applyAlignment="1">
      <alignment horizontal="center" vertical="center"/>
    </xf>
    <xf numFmtId="0" fontId="31" fillId="41" borderId="18" xfId="46" applyFont="1" applyFill="1" applyBorder="1" applyAlignment="1">
      <alignment horizontal="center" vertical="center"/>
    </xf>
    <xf numFmtId="0" fontId="31" fillId="42" borderId="18" xfId="46" applyFont="1" applyFill="1" applyBorder="1" applyAlignment="1">
      <alignment horizontal="center" vertical="center"/>
    </xf>
    <xf numFmtId="0" fontId="22" fillId="35" borderId="13" xfId="0" applyFont="1" applyFill="1" applyBorder="1" applyAlignment="1">
      <alignment horizontal="justify" vertical="top" wrapText="1"/>
    </xf>
    <xf numFmtId="1" fontId="22" fillId="0" borderId="0" xfId="0" applyNumberFormat="1" applyFont="1"/>
    <xf numFmtId="0" fontId="22" fillId="0" borderId="0" xfId="0" applyFont="1" applyAlignment="1">
      <alignment horizontal="center"/>
    </xf>
    <xf numFmtId="49" fontId="41" fillId="36" borderId="26" xfId="0" applyNumberFormat="1" applyFont="1" applyFill="1" applyBorder="1" applyAlignment="1">
      <alignment horizontal="center" vertical="center"/>
    </xf>
    <xf numFmtId="49" fontId="41" fillId="36" borderId="23" xfId="0" applyNumberFormat="1" applyFont="1" applyFill="1" applyBorder="1" applyAlignment="1">
      <alignment horizontal="center" vertical="center"/>
    </xf>
    <xf numFmtId="49" fontId="41" fillId="36" borderId="25" xfId="0" applyNumberFormat="1" applyFont="1" applyFill="1" applyBorder="1" applyAlignment="1">
      <alignment horizontal="center" vertical="center"/>
    </xf>
    <xf numFmtId="49" fontId="22" fillId="36" borderId="23" xfId="0" applyNumberFormat="1" applyFont="1" applyFill="1" applyBorder="1" applyAlignment="1">
      <alignment horizontal="center" vertical="center"/>
    </xf>
    <xf numFmtId="49" fontId="22" fillId="36" borderId="25" xfId="0" applyNumberFormat="1" applyFont="1" applyFill="1" applyBorder="1" applyAlignment="1">
      <alignment horizontal="center" vertical="center"/>
    </xf>
    <xf numFmtId="0" fontId="42" fillId="0" borderId="0" xfId="0" applyFont="1" applyAlignment="1">
      <alignment horizontal="left" vertical="center"/>
    </xf>
    <xf numFmtId="49" fontId="42" fillId="0" borderId="0" xfId="0" applyNumberFormat="1" applyFont="1" applyAlignment="1">
      <alignment vertical="center"/>
    </xf>
    <xf numFmtId="0" fontId="42" fillId="0" borderId="0" xfId="0" applyFont="1" applyAlignment="1">
      <alignment vertical="center"/>
    </xf>
    <xf numFmtId="0" fontId="42" fillId="0" borderId="0" xfId="0" applyFont="1" applyAlignment="1">
      <alignment horizontal="center" vertical="center"/>
    </xf>
    <xf numFmtId="166" fontId="42" fillId="0" borderId="0" xfId="44" applyNumberFormat="1" applyFont="1" applyBorder="1" applyAlignment="1">
      <alignment horizontal="center" vertical="center"/>
    </xf>
    <xf numFmtId="0" fontId="42" fillId="0" borderId="0" xfId="44" applyNumberFormat="1" applyFont="1" applyBorder="1" applyAlignment="1">
      <alignment horizontal="center" vertical="center"/>
    </xf>
    <xf numFmtId="0" fontId="21" fillId="33" borderId="10" xfId="0" applyFont="1" applyFill="1" applyBorder="1" applyAlignment="1">
      <alignment horizontal="justify" vertical="top" wrapText="1"/>
    </xf>
    <xf numFmtId="0" fontId="22" fillId="0" borderId="13" xfId="0" applyFont="1" applyBorder="1" applyAlignment="1">
      <alignment horizontal="justify" vertical="top" wrapText="1"/>
    </xf>
    <xf numFmtId="0" fontId="22" fillId="34" borderId="14" xfId="0" applyFont="1" applyFill="1" applyBorder="1" applyAlignment="1">
      <alignment horizontal="left" vertical="top" wrapText="1"/>
    </xf>
    <xf numFmtId="0" fontId="21" fillId="0" borderId="17" xfId="0" applyFont="1" applyBorder="1" applyAlignment="1">
      <alignment vertical="top" wrapText="1"/>
    </xf>
    <xf numFmtId="0" fontId="21" fillId="34" borderId="16" xfId="0" applyFont="1" applyFill="1" applyBorder="1" applyAlignment="1">
      <alignment horizontal="center" vertical="top"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43" borderId="18" xfId="46" applyFont="1" applyFill="1" applyBorder="1" applyAlignment="1">
      <alignment horizontal="center" vertical="center"/>
    </xf>
    <xf numFmtId="0" fontId="4" fillId="0" borderId="0" xfId="46" applyAlignment="1">
      <alignment vertical="center"/>
    </xf>
    <xf numFmtId="0" fontId="22" fillId="0" borderId="13" xfId="46" applyFont="1" applyBorder="1" applyAlignment="1">
      <alignment vertical="center" wrapText="1"/>
    </xf>
    <xf numFmtId="0" fontId="22" fillId="34" borderId="13" xfId="46" applyFont="1" applyFill="1" applyBorder="1" applyAlignment="1">
      <alignment vertical="center" wrapText="1"/>
    </xf>
    <xf numFmtId="0" fontId="22" fillId="34" borderId="14" xfId="46" applyFont="1" applyFill="1" applyBorder="1" applyAlignment="1">
      <alignment vertical="center" wrapText="1"/>
    </xf>
    <xf numFmtId="0" fontId="0" fillId="0" borderId="0" xfId="0" applyFont="1" applyAlignment="1">
      <alignment horizontal="center" vertical="center"/>
    </xf>
    <xf numFmtId="0" fontId="0" fillId="0" borderId="24" xfId="0" applyFont="1" applyBorder="1" applyAlignment="1">
      <alignment horizontal="center" vertical="center"/>
    </xf>
    <xf numFmtId="0" fontId="44" fillId="0" borderId="0" xfId="0" applyFont="1" applyAlignment="1">
      <alignment horizontal="center" vertical="center"/>
    </xf>
    <xf numFmtId="0" fontId="0" fillId="0" borderId="0" xfId="0" applyFont="1" applyFill="1" applyAlignment="1">
      <alignment horizontal="center" vertical="center"/>
    </xf>
    <xf numFmtId="0" fontId="22" fillId="0" borderId="0" xfId="0" applyFont="1"/>
    <xf numFmtId="167" fontId="42" fillId="0" borderId="0" xfId="0" applyNumberFormat="1" applyFont="1" applyAlignment="1">
      <alignment horizontal="center" vertical="center"/>
    </xf>
    <xf numFmtId="49" fontId="46" fillId="0" borderId="0" xfId="42" applyNumberFormat="1" applyFont="1" applyFill="1" applyBorder="1" applyAlignment="1">
      <alignment horizontal="center" vertical="center" wrapText="1"/>
    </xf>
    <xf numFmtId="0" fontId="22" fillId="0" borderId="0" xfId="0" applyFont="1" applyFill="1" applyBorder="1" applyAlignment="1">
      <alignment vertical="center"/>
    </xf>
    <xf numFmtId="0" fontId="26" fillId="0" borderId="0" xfId="43" applyFont="1" applyFill="1"/>
    <xf numFmtId="49" fontId="26" fillId="0" borderId="0" xfId="42" applyNumberFormat="1" applyFont="1" applyFill="1"/>
    <xf numFmtId="49" fontId="26" fillId="0" borderId="0" xfId="42" applyNumberFormat="1" applyFont="1" applyFill="1" applyAlignment="1">
      <alignment horizontal="left"/>
    </xf>
    <xf numFmtId="0" fontId="26" fillId="0" borderId="0" xfId="42" applyFont="1" applyFill="1"/>
    <xf numFmtId="0" fontId="22" fillId="0" borderId="15" xfId="0" applyFont="1" applyBorder="1" applyAlignment="1">
      <alignment horizontal="justify" vertical="top" wrapText="1"/>
    </xf>
    <xf numFmtId="0" fontId="22" fillId="35" borderId="15" xfId="0" applyFont="1" applyFill="1" applyBorder="1" applyAlignment="1">
      <alignment horizontal="justify" vertical="top" wrapText="1"/>
    </xf>
    <xf numFmtId="0" fontId="22" fillId="0" borderId="0" xfId="0" applyFont="1" applyFill="1" applyAlignment="1">
      <alignment horizontal="center" vertical="center"/>
    </xf>
    <xf numFmtId="49" fontId="22" fillId="0" borderId="0" xfId="0" applyNumberFormat="1" applyFont="1" applyFill="1" applyAlignment="1">
      <alignment horizontal="center" vertical="center"/>
    </xf>
    <xf numFmtId="14" fontId="22" fillId="0" borderId="0" xfId="0" applyNumberFormat="1" applyFont="1" applyFill="1" applyAlignment="1">
      <alignment horizontal="center" vertical="center"/>
    </xf>
    <xf numFmtId="2" fontId="22" fillId="0" borderId="0" xfId="0" applyNumberFormat="1" applyFont="1" applyFill="1" applyAlignment="1">
      <alignment horizontal="center" vertical="center"/>
    </xf>
    <xf numFmtId="1" fontId="22" fillId="0" borderId="0" xfId="0" applyNumberFormat="1" applyFont="1" applyFill="1" applyAlignment="1">
      <alignment horizontal="center" vertical="center"/>
    </xf>
    <xf numFmtId="0" fontId="22" fillId="0" borderId="0" xfId="0" applyNumberFormat="1" applyFont="1" applyFill="1" applyAlignment="1">
      <alignment vertical="center"/>
    </xf>
    <xf numFmtId="0" fontId="22" fillId="0" borderId="0" xfId="0" applyFont="1" applyBorder="1" applyAlignment="1">
      <alignment vertical="center"/>
    </xf>
    <xf numFmtId="0" fontId="36" fillId="0" borderId="14" xfId="0" applyFont="1" applyBorder="1" applyAlignment="1">
      <alignment horizontal="left" vertical="top" wrapText="1" indent="1"/>
    </xf>
    <xf numFmtId="0" fontId="36" fillId="0" borderId="16" xfId="0" applyFont="1" applyBorder="1" applyAlignment="1">
      <alignment horizontal="left" vertical="top" wrapText="1" indent="1"/>
    </xf>
    <xf numFmtId="0" fontId="36" fillId="0" borderId="11" xfId="0" applyFont="1" applyBorder="1" applyAlignment="1">
      <alignment horizontal="left" vertical="top" wrapText="1" indent="1"/>
    </xf>
    <xf numFmtId="0" fontId="36" fillId="0" borderId="18" xfId="0" applyFont="1" applyBorder="1" applyAlignment="1">
      <alignment horizontal="left" vertical="top" wrapText="1" indent="1"/>
    </xf>
    <xf numFmtId="0" fontId="36" fillId="0" borderId="15" xfId="0" applyFont="1" applyBorder="1" applyAlignment="1">
      <alignment horizontal="left" vertical="top" wrapText="1" indent="1"/>
    </xf>
    <xf numFmtId="0" fontId="22" fillId="0" borderId="0" xfId="0" applyNumberFormat="1" applyFont="1" applyAlignment="1"/>
    <xf numFmtId="0" fontId="22" fillId="0" borderId="0" xfId="0" applyFont="1" applyAlignment="1">
      <alignment horizontal="left"/>
    </xf>
    <xf numFmtId="49" fontId="22" fillId="0" borderId="0" xfId="0" applyNumberFormat="1" applyFont="1" applyFill="1"/>
    <xf numFmtId="0" fontId="22" fillId="0" borderId="0" xfId="0" applyNumberFormat="1" applyFont="1" applyFill="1"/>
    <xf numFmtId="14" fontId="22" fillId="0" borderId="0" xfId="0" applyNumberFormat="1" applyFont="1" applyFill="1"/>
    <xf numFmtId="1" fontId="22" fillId="0" borderId="0" xfId="0" applyNumberFormat="1" applyFont="1" applyFill="1"/>
    <xf numFmtId="167" fontId="22" fillId="0" borderId="0" xfId="0" applyNumberFormat="1" applyFont="1" applyFill="1"/>
    <xf numFmtId="0" fontId="22" fillId="0" borderId="0" xfId="0" applyFont="1" applyFill="1"/>
    <xf numFmtId="49" fontId="46" fillId="0" borderId="0" xfId="42" applyNumberFormat="1" applyFont="1" applyFill="1" applyAlignment="1">
      <alignment horizontal="center" vertical="center" wrapText="1"/>
    </xf>
    <xf numFmtId="0" fontId="42" fillId="0" borderId="0" xfId="46" applyFont="1"/>
    <xf numFmtId="49" fontId="46" fillId="0" borderId="23" xfId="42" applyNumberFormat="1" applyFont="1" applyFill="1" applyBorder="1" applyAlignment="1">
      <alignment horizontal="center" vertical="center" wrapText="1"/>
    </xf>
    <xf numFmtId="49" fontId="26" fillId="0" borderId="0" xfId="42" applyNumberFormat="1" applyFont="1"/>
    <xf numFmtId="0" fontId="26" fillId="0" borderId="0" xfId="42" applyFont="1"/>
    <xf numFmtId="0" fontId="26" fillId="0" borderId="0" xfId="0" applyFont="1"/>
    <xf numFmtId="49" fontId="22" fillId="0" borderId="0" xfId="0" applyNumberFormat="1" applyFont="1"/>
    <xf numFmtId="14" fontId="22" fillId="0" borderId="0" xfId="0" applyNumberFormat="1" applyFont="1"/>
    <xf numFmtId="49" fontId="1" fillId="0" borderId="0" xfId="0" applyNumberFormat="1" applyFont="1" applyFill="1"/>
    <xf numFmtId="0" fontId="1" fillId="0" borderId="0" xfId="0" applyFont="1" applyFill="1" applyAlignment="1">
      <alignment horizontal="center" vertical="center"/>
    </xf>
    <xf numFmtId="0" fontId="37" fillId="68" borderId="0" xfId="0" applyFont="1" applyFill="1" applyAlignment="1">
      <alignment horizontal="center" vertical="center" wrapText="1"/>
    </xf>
    <xf numFmtId="0" fontId="32" fillId="68" borderId="0" xfId="0" applyFont="1" applyFill="1" applyAlignment="1">
      <alignment horizontal="center" vertical="center" wrapText="1"/>
    </xf>
    <xf numFmtId="0" fontId="43" fillId="69" borderId="0" xfId="44" applyFont="1" applyFill="1" applyAlignment="1">
      <alignment horizontal="center" vertical="center"/>
    </xf>
    <xf numFmtId="0" fontId="43" fillId="69" borderId="0" xfId="44" applyFont="1" applyFill="1" applyAlignment="1">
      <alignment horizontal="center" vertical="center" wrapText="1"/>
    </xf>
    <xf numFmtId="0" fontId="33" fillId="40" borderId="0" xfId="0" applyFont="1" applyFill="1" applyAlignment="1">
      <alignment horizontal="center" vertical="center" wrapText="1"/>
    </xf>
    <xf numFmtId="0" fontId="74" fillId="70" borderId="0" xfId="44" applyFont="1" applyFill="1" applyAlignment="1">
      <alignment horizontal="center" vertical="center" wrapText="1"/>
    </xf>
    <xf numFmtId="14" fontId="75" fillId="67" borderId="23" xfId="0" applyNumberFormat="1" applyFont="1" applyFill="1" applyBorder="1" applyAlignment="1">
      <alignment horizontal="center" vertical="center"/>
    </xf>
    <xf numFmtId="0" fontId="21" fillId="33" borderId="36" xfId="46" applyFont="1" applyFill="1" applyBorder="1" applyAlignment="1">
      <alignment horizontal="left" vertical="center"/>
    </xf>
    <xf numFmtId="0" fontId="21" fillId="33" borderId="37" xfId="46" applyFont="1" applyFill="1" applyBorder="1" applyAlignment="1">
      <alignment horizontal="left" vertical="center"/>
    </xf>
    <xf numFmtId="0" fontId="21" fillId="0" borderId="0" xfId="46" applyFont="1" applyFill="1" applyBorder="1" applyAlignment="1">
      <alignment horizontal="left" vertical="center"/>
    </xf>
    <xf numFmtId="49" fontId="4" fillId="0" borderId="0" xfId="46" applyNumberFormat="1" applyAlignment="1">
      <alignment vertical="center"/>
    </xf>
    <xf numFmtId="0" fontId="21" fillId="33" borderId="38" xfId="46" applyFont="1" applyFill="1" applyBorder="1" applyAlignment="1">
      <alignment horizontal="left" vertical="center"/>
    </xf>
    <xf numFmtId="0" fontId="21" fillId="33" borderId="39" xfId="46" applyFont="1" applyFill="1" applyBorder="1" applyAlignment="1">
      <alignment horizontal="left" vertical="center"/>
    </xf>
    <xf numFmtId="0" fontId="4" fillId="0" borderId="38" xfId="46" applyBorder="1" applyAlignment="1">
      <alignment vertical="center"/>
    </xf>
    <xf numFmtId="49" fontId="4" fillId="0" borderId="39" xfId="46" applyNumberFormat="1" applyBorder="1" applyAlignment="1">
      <alignment vertical="center"/>
    </xf>
    <xf numFmtId="49" fontId="4" fillId="0" borderId="39" xfId="46" applyNumberFormat="1" applyFont="1" applyBorder="1" applyAlignment="1">
      <alignment vertical="center"/>
    </xf>
    <xf numFmtId="0" fontId="21" fillId="0" borderId="38" xfId="46" applyFont="1" applyBorder="1" applyAlignment="1">
      <alignment horizontal="justify" vertical="center"/>
    </xf>
    <xf numFmtId="0" fontId="4" fillId="0" borderId="40" xfId="46" applyBorder="1" applyAlignment="1">
      <alignment vertical="center"/>
    </xf>
    <xf numFmtId="49" fontId="4" fillId="0" borderId="41" xfId="46" applyNumberFormat="1" applyFont="1" applyBorder="1" applyAlignment="1">
      <alignment vertical="center"/>
    </xf>
    <xf numFmtId="0" fontId="4" fillId="0" borderId="23" xfId="46" applyBorder="1" applyAlignment="1">
      <alignment vertical="center"/>
    </xf>
    <xf numFmtId="0" fontId="4" fillId="0" borderId="23" xfId="46" applyBorder="1" applyAlignment="1">
      <alignment horizontal="center" vertical="center"/>
    </xf>
    <xf numFmtId="49" fontId="4" fillId="0" borderId="23" xfId="46" applyNumberFormat="1" applyFont="1" applyBorder="1" applyAlignment="1">
      <alignment horizontal="center" vertical="center"/>
    </xf>
    <xf numFmtId="0" fontId="4" fillId="0" borderId="36" xfId="46" applyBorder="1" applyAlignment="1">
      <alignment vertical="center"/>
    </xf>
    <xf numFmtId="0" fontId="4" fillId="0" borderId="42" xfId="46" applyBorder="1" applyAlignment="1">
      <alignment vertical="center"/>
    </xf>
    <xf numFmtId="0" fontId="4" fillId="0" borderId="37" xfId="46" applyBorder="1" applyAlignment="1">
      <alignment vertical="center"/>
    </xf>
    <xf numFmtId="0" fontId="4" fillId="0" borderId="39" xfId="46" applyBorder="1" applyAlignment="1">
      <alignment vertical="center"/>
    </xf>
    <xf numFmtId="0" fontId="4" fillId="0" borderId="25" xfId="46" applyBorder="1" applyAlignment="1">
      <alignment vertical="center"/>
    </xf>
    <xf numFmtId="49" fontId="4" fillId="0" borderId="39" xfId="46" applyNumberFormat="1" applyFont="1" applyBorder="1" applyAlignment="1">
      <alignment horizontal="center" vertical="center"/>
    </xf>
    <xf numFmtId="0" fontId="4" fillId="0" borderId="39" xfId="46" applyBorder="1" applyAlignment="1">
      <alignment horizontal="center" vertical="center"/>
    </xf>
    <xf numFmtId="49" fontId="4" fillId="0" borderId="41" xfId="46" applyNumberFormat="1" applyFont="1" applyBorder="1" applyAlignment="1">
      <alignment horizontal="center" vertical="center"/>
    </xf>
    <xf numFmtId="0" fontId="4" fillId="0" borderId="41" xfId="46" applyBorder="1" applyAlignment="1">
      <alignment vertical="center"/>
    </xf>
    <xf numFmtId="0" fontId="4" fillId="0" borderId="43" xfId="46" applyBorder="1" applyAlignment="1">
      <alignment vertical="center"/>
    </xf>
    <xf numFmtId="0" fontId="22" fillId="0" borderId="0" xfId="0" applyNumberFormat="1" applyFont="1" applyFill="1" applyAlignment="1">
      <alignment horizontal="center"/>
    </xf>
    <xf numFmtId="49" fontId="1" fillId="0" borderId="0" xfId="0" applyNumberFormat="1" applyFont="1" applyFill="1" applyAlignment="1">
      <alignment horizontal="center"/>
    </xf>
    <xf numFmtId="0" fontId="0" fillId="0" borderId="45" xfId="0" applyBorder="1" applyAlignment="1">
      <alignment horizontal="center" vertical="center"/>
    </xf>
    <xf numFmtId="3" fontId="0" fillId="0" borderId="45" xfId="0" applyNumberFormat="1" applyBorder="1" applyAlignment="1">
      <alignment vertical="center"/>
    </xf>
    <xf numFmtId="0" fontId="1" fillId="37" borderId="13" xfId="0" applyFont="1" applyFill="1" applyBorder="1" applyAlignment="1">
      <alignment vertical="top"/>
    </xf>
    <xf numFmtId="1" fontId="1" fillId="0" borderId="0" xfId="0" applyNumberFormat="1" applyFont="1" applyFill="1" applyAlignment="1">
      <alignment horizontal="center" vertical="center"/>
    </xf>
    <xf numFmtId="0" fontId="1" fillId="0" borderId="0" xfId="0" applyNumberFormat="1" applyFont="1" applyFill="1"/>
    <xf numFmtId="0" fontId="0" fillId="0" borderId="0" xfId="0" applyFill="1" applyBorder="1"/>
    <xf numFmtId="0" fontId="21" fillId="0" borderId="0" xfId="46" applyFont="1" applyFill="1" applyBorder="1" applyAlignment="1">
      <alignment horizontal="justify" vertical="center" wrapText="1"/>
    </xf>
    <xf numFmtId="0" fontId="21" fillId="0" borderId="0" xfId="46" applyFont="1" applyFill="1" applyBorder="1" applyAlignment="1">
      <alignment horizontal="center" vertical="center" wrapText="1"/>
    </xf>
    <xf numFmtId="0" fontId="1" fillId="0" borderId="0" xfId="46" applyFont="1" applyFill="1" applyBorder="1" applyAlignment="1">
      <alignment horizontal="justify" vertical="center" wrapText="1"/>
    </xf>
    <xf numFmtId="0" fontId="1" fillId="0" borderId="0" xfId="46" applyFont="1" applyFill="1" applyBorder="1" applyAlignment="1">
      <alignment horizontal="left" vertical="center" wrapText="1"/>
    </xf>
    <xf numFmtId="0" fontId="4" fillId="0" borderId="44" xfId="46" applyNumberFormat="1" applyFont="1" applyBorder="1" applyAlignment="1">
      <alignment horizontal="center" vertical="center"/>
    </xf>
    <xf numFmtId="0" fontId="4" fillId="0" borderId="39" xfId="46" applyNumberFormat="1" applyFont="1" applyBorder="1" applyAlignment="1">
      <alignment horizontal="center" vertical="center"/>
    </xf>
    <xf numFmtId="0" fontId="4" fillId="0" borderId="41" xfId="46" applyNumberFormat="1" applyFont="1" applyBorder="1" applyAlignment="1">
      <alignment horizontal="center" vertical="center"/>
    </xf>
    <xf numFmtId="49" fontId="0" fillId="0" borderId="39" xfId="46" applyNumberFormat="1" applyFont="1" applyBorder="1" applyAlignment="1">
      <alignment vertical="center"/>
    </xf>
    <xf numFmtId="49" fontId="1" fillId="0" borderId="23" xfId="42" applyNumberFormat="1" applyFont="1" applyFill="1" applyBorder="1"/>
    <xf numFmtId="0" fontId="1" fillId="0" borderId="23" xfId="42" applyFont="1" applyFill="1" applyBorder="1" applyAlignment="1">
      <alignment vertical="center"/>
    </xf>
    <xf numFmtId="0" fontId="1" fillId="0" borderId="0" xfId="42" applyFont="1" applyFill="1" applyBorder="1" applyAlignment="1">
      <alignment vertical="center"/>
    </xf>
    <xf numFmtId="0" fontId="1" fillId="0" borderId="45" xfId="42" applyFont="1" applyFill="1" applyBorder="1" applyAlignment="1">
      <alignment vertical="center"/>
    </xf>
    <xf numFmtId="0" fontId="48" fillId="0" borderId="0" xfId="42" applyFont="1" applyBorder="1" applyAlignment="1"/>
    <xf numFmtId="0" fontId="1" fillId="0" borderId="23" xfId="42" applyFont="1" applyBorder="1" applyAlignment="1">
      <alignment vertical="center"/>
    </xf>
    <xf numFmtId="0" fontId="48" fillId="0" borderId="23" xfId="42" applyFont="1" applyBorder="1" applyAlignment="1"/>
    <xf numFmtId="0" fontId="1" fillId="0" borderId="0" xfId="42" applyFont="1" applyBorder="1" applyAlignment="1">
      <alignment vertical="center"/>
    </xf>
    <xf numFmtId="49" fontId="42" fillId="0" borderId="0" xfId="42" applyNumberFormat="1" applyFont="1"/>
    <xf numFmtId="0" fontId="48" fillId="0" borderId="23" xfId="42" applyFont="1" applyBorder="1" applyAlignment="1">
      <alignment wrapText="1"/>
    </xf>
    <xf numFmtId="0" fontId="48" fillId="0" borderId="0" xfId="42" applyFont="1" applyBorder="1" applyAlignment="1">
      <alignment wrapText="1"/>
    </xf>
    <xf numFmtId="14" fontId="1" fillId="0" borderId="0" xfId="0" applyNumberFormat="1" applyFont="1" applyFill="1"/>
    <xf numFmtId="0" fontId="1" fillId="0" borderId="0" xfId="0" applyFont="1"/>
    <xf numFmtId="49" fontId="1" fillId="71" borderId="23" xfId="42" applyNumberFormat="1" applyFont="1" applyFill="1" applyBorder="1"/>
    <xf numFmtId="0" fontId="1" fillId="71" borderId="23" xfId="42" applyFont="1" applyFill="1" applyBorder="1" applyAlignment="1">
      <alignment vertical="center"/>
    </xf>
    <xf numFmtId="0" fontId="1" fillId="71" borderId="0" xfId="42" applyFont="1" applyFill="1" applyBorder="1" applyAlignment="1">
      <alignment vertical="center"/>
    </xf>
    <xf numFmtId="0" fontId="1" fillId="71" borderId="0" xfId="0" applyFont="1" applyFill="1" applyBorder="1" applyAlignment="1">
      <alignment vertical="center"/>
    </xf>
    <xf numFmtId="0" fontId="42" fillId="71" borderId="0" xfId="801" applyFont="1" applyFill="1"/>
    <xf numFmtId="0" fontId="26" fillId="71" borderId="0" xfId="0" applyFont="1" applyFill="1"/>
    <xf numFmtId="0" fontId="1" fillId="71" borderId="0" xfId="0" applyFont="1" applyFill="1"/>
    <xf numFmtId="0" fontId="21" fillId="33" borderId="10" xfId="46" applyFont="1" applyFill="1" applyBorder="1" applyAlignment="1">
      <alignment horizontal="left" vertical="center"/>
    </xf>
    <xf numFmtId="0" fontId="21" fillId="33" borderId="12" xfId="46" applyFont="1" applyFill="1" applyBorder="1" applyAlignment="1">
      <alignment horizontal="left" vertical="center"/>
    </xf>
    <xf numFmtId="0" fontId="21" fillId="33" borderId="11" xfId="46" applyFont="1" applyFill="1" applyBorder="1" applyAlignment="1">
      <alignment horizontal="left" vertical="center"/>
    </xf>
    <xf numFmtId="0" fontId="21" fillId="0" borderId="13" xfId="46" applyFont="1" applyBorder="1" applyAlignment="1">
      <alignment horizontal="justify" vertical="center" wrapText="1"/>
    </xf>
    <xf numFmtId="0" fontId="21" fillId="0" borderId="14" xfId="46" applyFont="1" applyBorder="1" applyAlignment="1">
      <alignment horizontal="center" vertical="center" wrapText="1"/>
    </xf>
    <xf numFmtId="0" fontId="21" fillId="0" borderId="14" xfId="46" applyFont="1" applyBorder="1" applyAlignment="1">
      <alignment horizontal="justify" vertical="center" wrapText="1"/>
    </xf>
    <xf numFmtId="49" fontId="21" fillId="34" borderId="14" xfId="46" applyNumberFormat="1" applyFont="1" applyFill="1" applyBorder="1" applyAlignment="1">
      <alignment horizontal="center" vertical="center" wrapText="1"/>
    </xf>
    <xf numFmtId="0" fontId="50" fillId="0" borderId="16" xfId="0" applyFont="1" applyBorder="1" applyAlignment="1">
      <alignment horizontal="justify" vertical="center" wrapText="1"/>
    </xf>
    <xf numFmtId="49" fontId="50" fillId="34" borderId="16" xfId="0" applyNumberFormat="1" applyFont="1" applyFill="1" applyBorder="1" applyAlignment="1">
      <alignment horizontal="justify" vertical="center" wrapText="1"/>
    </xf>
    <xf numFmtId="0" fontId="50" fillId="0" borderId="14" xfId="0" applyFont="1" applyBorder="1" applyAlignment="1">
      <alignment horizontal="justify" vertical="center" wrapText="1"/>
    </xf>
    <xf numFmtId="49" fontId="50" fillId="34" borderId="14" xfId="0" applyNumberFormat="1" applyFont="1" applyFill="1" applyBorder="1" applyAlignment="1">
      <alignment horizontal="justify" vertical="center" wrapText="1"/>
    </xf>
    <xf numFmtId="0" fontId="50" fillId="0" borderId="15" xfId="0" applyFont="1" applyBorder="1" applyAlignment="1">
      <alignment vertical="center" wrapText="1"/>
    </xf>
    <xf numFmtId="0" fontId="50" fillId="0" borderId="17" xfId="0" applyFont="1" applyBorder="1" applyAlignment="1">
      <alignment vertical="center" wrapText="1"/>
    </xf>
    <xf numFmtId="0" fontId="50" fillId="0" borderId="22" xfId="0" applyFont="1" applyBorder="1" applyAlignment="1">
      <alignment horizontal="justify" vertical="center" wrapText="1"/>
    </xf>
    <xf numFmtId="49" fontId="50" fillId="34" borderId="22" xfId="0" applyNumberFormat="1" applyFont="1" applyFill="1" applyBorder="1" applyAlignment="1">
      <alignment horizontal="justify" vertical="center" wrapText="1"/>
    </xf>
    <xf numFmtId="49" fontId="50" fillId="34" borderId="18" xfId="0" applyNumberFormat="1" applyFont="1" applyFill="1" applyBorder="1" applyAlignment="1">
      <alignment horizontal="justify" vertical="center" wrapText="1"/>
    </xf>
    <xf numFmtId="0" fontId="4" fillId="67" borderId="38" xfId="46" applyFill="1" applyBorder="1" applyAlignment="1">
      <alignment vertical="center"/>
    </xf>
    <xf numFmtId="0" fontId="4" fillId="67" borderId="23" xfId="46" applyFill="1" applyBorder="1" applyAlignment="1">
      <alignment vertical="center"/>
    </xf>
    <xf numFmtId="49" fontId="0" fillId="67" borderId="39" xfId="46" applyNumberFormat="1" applyFont="1" applyFill="1" applyBorder="1" applyAlignment="1">
      <alignment vertical="center"/>
    </xf>
    <xf numFmtId="0" fontId="22" fillId="67" borderId="13" xfId="0" applyFont="1" applyFill="1" applyBorder="1" applyAlignment="1">
      <alignment vertical="top" wrapText="1"/>
    </xf>
    <xf numFmtId="0" fontId="22" fillId="67" borderId="14" xfId="0" applyFont="1" applyFill="1" applyBorder="1" applyAlignment="1">
      <alignment horizontal="left" vertical="top" wrapText="1"/>
    </xf>
    <xf numFmtId="0" fontId="50" fillId="0" borderId="10" xfId="0" applyFont="1" applyBorder="1" applyAlignment="1">
      <alignment horizontal="justify" vertical="center" wrapText="1"/>
    </xf>
    <xf numFmtId="0" fontId="50" fillId="0" borderId="12" xfId="0" applyFont="1" applyBorder="1" applyAlignment="1">
      <alignment horizontal="justify" vertical="center" wrapText="1"/>
    </xf>
    <xf numFmtId="0" fontId="50" fillId="0" borderId="11" xfId="0" applyFont="1" applyBorder="1" applyAlignment="1">
      <alignment horizontal="justify" vertical="center" wrapText="1"/>
    </xf>
    <xf numFmtId="0" fontId="50" fillId="0" borderId="15" xfId="0" applyFont="1" applyBorder="1" applyAlignment="1">
      <alignment horizontal="justify" vertical="center" wrapText="1"/>
    </xf>
    <xf numFmtId="0" fontId="50" fillId="0" borderId="17" xfId="0" applyFont="1" applyBorder="1" applyAlignment="1">
      <alignment horizontal="justify" vertical="center" wrapText="1"/>
    </xf>
    <xf numFmtId="0" fontId="50" fillId="0" borderId="13" xfId="0" applyFont="1" applyBorder="1" applyAlignment="1">
      <alignment horizontal="justify" vertical="center" wrapText="1"/>
    </xf>
    <xf numFmtId="0" fontId="50" fillId="0" borderId="15" xfId="0" applyFont="1" applyBorder="1" applyAlignment="1">
      <alignment horizontal="left" vertical="center" wrapText="1"/>
    </xf>
    <xf numFmtId="0" fontId="50" fillId="0" borderId="17" xfId="0" applyFont="1" applyBorder="1" applyAlignment="1">
      <alignment horizontal="left" vertical="center" wrapText="1"/>
    </xf>
    <xf numFmtId="0" fontId="50" fillId="0" borderId="15"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3" xfId="0" applyFont="1" applyBorder="1" applyAlignment="1">
      <alignment horizontal="left" vertical="center" wrapText="1"/>
    </xf>
    <xf numFmtId="0" fontId="21" fillId="33" borderId="10" xfId="0" applyFont="1" applyFill="1" applyBorder="1" applyAlignment="1">
      <alignment vertical="top" wrapText="1"/>
    </xf>
    <xf numFmtId="0" fontId="21" fillId="33" borderId="11" xfId="0" applyFont="1" applyFill="1" applyBorder="1" applyAlignment="1">
      <alignment vertical="top" wrapText="1"/>
    </xf>
    <xf numFmtId="0" fontId="22" fillId="0" borderId="15" xfId="0" applyFont="1" applyBorder="1" applyAlignment="1">
      <alignment horizontal="justify" vertical="top" wrapText="1"/>
    </xf>
    <xf numFmtId="0" fontId="22" fillId="0" borderId="17" xfId="0" applyFont="1" applyBorder="1" applyAlignment="1">
      <alignment horizontal="justify" vertical="top" wrapText="1"/>
    </xf>
    <xf numFmtId="0" fontId="22" fillId="0" borderId="13" xfId="0" applyFont="1" applyBorder="1" applyAlignment="1">
      <alignment horizontal="justify" vertical="top" wrapText="1"/>
    </xf>
    <xf numFmtId="0" fontId="22" fillId="35" borderId="15" xfId="0" applyFont="1" applyFill="1" applyBorder="1" applyAlignment="1">
      <alignment horizontal="justify" vertical="top" wrapText="1"/>
    </xf>
    <xf numFmtId="0" fontId="22" fillId="35" borderId="17" xfId="0" applyFont="1" applyFill="1" applyBorder="1" applyAlignment="1">
      <alignment horizontal="justify" vertical="top" wrapText="1"/>
    </xf>
    <xf numFmtId="0" fontId="22" fillId="35" borderId="13" xfId="0" applyFont="1" applyFill="1" applyBorder="1" applyAlignment="1">
      <alignment horizontal="justify" vertical="top" wrapText="1"/>
    </xf>
    <xf numFmtId="0" fontId="21" fillId="33" borderId="10" xfId="0" applyFont="1" applyFill="1" applyBorder="1" applyAlignment="1">
      <alignment horizontal="justify" vertical="top" wrapText="1"/>
    </xf>
    <xf numFmtId="0" fontId="21" fillId="33" borderId="11" xfId="0" applyFont="1" applyFill="1" applyBorder="1" applyAlignment="1">
      <alignment horizontal="justify" vertical="top" wrapText="1"/>
    </xf>
    <xf numFmtId="0" fontId="21" fillId="33" borderId="10" xfId="0" applyFont="1" applyFill="1" applyBorder="1" applyAlignment="1">
      <alignment vertical="top"/>
    </xf>
    <xf numFmtId="0" fontId="21" fillId="33" borderId="11" xfId="0" applyFont="1" applyFill="1" applyBorder="1" applyAlignment="1">
      <alignment vertical="top"/>
    </xf>
    <xf numFmtId="3" fontId="29" fillId="0" borderId="23" xfId="0" applyNumberFormat="1" applyFont="1" applyFill="1" applyBorder="1" applyAlignment="1" applyProtection="1">
      <alignment horizontal="center" vertical="center" wrapText="1"/>
      <protection locked="0"/>
    </xf>
    <xf numFmtId="0" fontId="20" fillId="0" borderId="23" xfId="0" applyFont="1" applyBorder="1" applyAlignment="1">
      <alignment horizontal="center" vertical="center" wrapText="1"/>
    </xf>
    <xf numFmtId="0" fontId="21" fillId="0" borderId="23" xfId="0" applyFont="1" applyBorder="1" applyAlignment="1">
      <alignment horizontal="center" vertical="center" wrapText="1"/>
    </xf>
  </cellXfs>
  <cellStyles count="2329">
    <cellStyle name="20% - Énfasis1" xfId="1" builtinId="30" customBuiltin="1"/>
    <cellStyle name="20% - Énfasis1 2" xfId="51" xr:uid="{00000000-0005-0000-0000-000001000000}"/>
    <cellStyle name="20% - Énfasis1 2 2" xfId="65" xr:uid="{00000000-0005-0000-0000-000002000000}"/>
    <cellStyle name="20% - Énfasis1 2 2 2" xfId="52" xr:uid="{00000000-0005-0000-0000-000003000000}"/>
    <cellStyle name="20% - Énfasis1 2 2 2 2" xfId="1986" xr:uid="{00000000-0005-0000-0000-000004000000}"/>
    <cellStyle name="20% - Énfasis1 2 2 2 3" xfId="2164" xr:uid="{00000000-0005-0000-0000-000005000000}"/>
    <cellStyle name="20% - Énfasis1 2 2 2 4" xfId="1171" xr:uid="{00000000-0005-0000-0000-000006000000}"/>
    <cellStyle name="20% - Énfasis1 2 2 3" xfId="1579" xr:uid="{00000000-0005-0000-0000-000007000000}"/>
    <cellStyle name="20% - Énfasis1 2 2 4" xfId="2171" xr:uid="{00000000-0005-0000-0000-000008000000}"/>
    <cellStyle name="20% - Énfasis1 2 2 5" xfId="755" xr:uid="{00000000-0005-0000-0000-000009000000}"/>
    <cellStyle name="20% - Énfasis1 2 3" xfId="53" xr:uid="{00000000-0005-0000-0000-00000A000000}"/>
    <cellStyle name="20% - Énfasis1 2 3 2" xfId="1300" xr:uid="{00000000-0005-0000-0000-00000B000000}"/>
    <cellStyle name="20% - Énfasis1 2 3 2 2" xfId="2115" xr:uid="{00000000-0005-0000-0000-00000C000000}"/>
    <cellStyle name="20% - Énfasis1 2 3 3" xfId="1708" xr:uid="{00000000-0005-0000-0000-00000D000000}"/>
    <cellStyle name="20% - Énfasis1 2 3 4" xfId="2165" xr:uid="{00000000-0005-0000-0000-00000E000000}"/>
    <cellStyle name="20% - Énfasis1 2 3 5" xfId="892" xr:uid="{00000000-0005-0000-0000-00000F000000}"/>
    <cellStyle name="20% - Énfasis1 2 4" xfId="1036" xr:uid="{00000000-0005-0000-0000-000010000000}"/>
    <cellStyle name="20% - Énfasis1 2 4 2" xfId="1851" xr:uid="{00000000-0005-0000-0000-000011000000}"/>
    <cellStyle name="20% - Énfasis1 2 5" xfId="617" xr:uid="{00000000-0005-0000-0000-000012000000}"/>
    <cellStyle name="20% - Énfasis1 2 6" xfId="1444" xr:uid="{00000000-0005-0000-0000-000013000000}"/>
    <cellStyle name="20% - Énfasis1 2 7" xfId="2163" xr:uid="{00000000-0005-0000-0000-000014000000}"/>
    <cellStyle name="20% - Énfasis1 2 8" xfId="483" xr:uid="{00000000-0005-0000-0000-000015000000}"/>
    <cellStyle name="20% - Énfasis1 3" xfId="67" xr:uid="{00000000-0005-0000-0000-000016000000}"/>
    <cellStyle name="20% - Énfasis1 3 2" xfId="68" xr:uid="{00000000-0005-0000-0000-000017000000}"/>
    <cellStyle name="20% - Énfasis1 3 2 2" xfId="69" xr:uid="{00000000-0005-0000-0000-000018000000}"/>
    <cellStyle name="20% - Énfasis1 3 2 2 2" xfId="2174" xr:uid="{00000000-0005-0000-0000-000019000000}"/>
    <cellStyle name="20% - Énfasis1 3 2 2 3" xfId="1890" xr:uid="{00000000-0005-0000-0000-00001A000000}"/>
    <cellStyle name="20% - Énfasis1 3 2 3" xfId="2173" xr:uid="{00000000-0005-0000-0000-00001B000000}"/>
    <cellStyle name="20% - Énfasis1 3 2 4" xfId="1075" xr:uid="{00000000-0005-0000-0000-00001C000000}"/>
    <cellStyle name="20% - Énfasis1 3 3" xfId="70" xr:uid="{00000000-0005-0000-0000-00001D000000}"/>
    <cellStyle name="20% - Énfasis1 3 3 2" xfId="2175" xr:uid="{00000000-0005-0000-0000-00001E000000}"/>
    <cellStyle name="20% - Énfasis1 3 3 3" xfId="1483" xr:uid="{00000000-0005-0000-0000-00001F000000}"/>
    <cellStyle name="20% - Énfasis1 3 4" xfId="2172" xr:uid="{00000000-0005-0000-0000-000020000000}"/>
    <cellStyle name="20% - Énfasis1 3 5" xfId="656" xr:uid="{00000000-0005-0000-0000-000021000000}"/>
    <cellStyle name="20% - Énfasis1 4" xfId="71" xr:uid="{00000000-0005-0000-0000-000022000000}"/>
    <cellStyle name="20% - Énfasis1 4 2" xfId="72" xr:uid="{00000000-0005-0000-0000-000023000000}"/>
    <cellStyle name="20% - Énfasis1 4 2 2" xfId="73" xr:uid="{00000000-0005-0000-0000-000024000000}"/>
    <cellStyle name="20% - Énfasis1 4 2 2 2" xfId="2178" xr:uid="{00000000-0005-0000-0000-000025000000}"/>
    <cellStyle name="20% - Énfasis1 4 2 2 3" xfId="2029" xr:uid="{00000000-0005-0000-0000-000026000000}"/>
    <cellStyle name="20% - Énfasis1 4 2 3" xfId="2177" xr:uid="{00000000-0005-0000-0000-000027000000}"/>
    <cellStyle name="20% - Énfasis1 4 2 4" xfId="1214" xr:uid="{00000000-0005-0000-0000-000028000000}"/>
    <cellStyle name="20% - Énfasis1 4 3" xfId="74" xr:uid="{00000000-0005-0000-0000-000029000000}"/>
    <cellStyle name="20% - Énfasis1 4 3 2" xfId="2179" xr:uid="{00000000-0005-0000-0000-00002A000000}"/>
    <cellStyle name="20% - Énfasis1 4 3 3" xfId="1622" xr:uid="{00000000-0005-0000-0000-00002B000000}"/>
    <cellStyle name="20% - Énfasis1 4 4" xfId="2176" xr:uid="{00000000-0005-0000-0000-00002C000000}"/>
    <cellStyle name="20% - Énfasis1 4 5" xfId="806" xr:uid="{00000000-0005-0000-0000-00002D000000}"/>
    <cellStyle name="20% - Énfasis1 5" xfId="938" xr:uid="{00000000-0005-0000-0000-00002E000000}"/>
    <cellStyle name="20% - Énfasis1 5 2" xfId="1754" xr:uid="{00000000-0005-0000-0000-00002F000000}"/>
    <cellStyle name="20% - Énfasis1 6" xfId="526" xr:uid="{00000000-0005-0000-0000-000030000000}"/>
    <cellStyle name="20% - Énfasis1 7" xfId="1353" xr:uid="{00000000-0005-0000-0000-000031000000}"/>
    <cellStyle name="20% - Énfasis2" xfId="2" builtinId="34" customBuiltin="1"/>
    <cellStyle name="20% - Énfasis2 2" xfId="75" xr:uid="{00000000-0005-0000-0000-000033000000}"/>
    <cellStyle name="20% - Énfasis2 2 2" xfId="76" xr:uid="{00000000-0005-0000-0000-000034000000}"/>
    <cellStyle name="20% - Énfasis2 2 2 2" xfId="77" xr:uid="{00000000-0005-0000-0000-000035000000}"/>
    <cellStyle name="20% - Énfasis2 2 2 2 2" xfId="1988" xr:uid="{00000000-0005-0000-0000-000036000000}"/>
    <cellStyle name="20% - Énfasis2 2 2 2 3" xfId="2182" xr:uid="{00000000-0005-0000-0000-000037000000}"/>
    <cellStyle name="20% - Énfasis2 2 2 2 4" xfId="1173" xr:uid="{00000000-0005-0000-0000-000038000000}"/>
    <cellStyle name="20% - Énfasis2 2 2 3" xfId="1581" xr:uid="{00000000-0005-0000-0000-000039000000}"/>
    <cellStyle name="20% - Énfasis2 2 2 4" xfId="2181" xr:uid="{00000000-0005-0000-0000-00003A000000}"/>
    <cellStyle name="20% - Énfasis2 2 2 5" xfId="757" xr:uid="{00000000-0005-0000-0000-00003B000000}"/>
    <cellStyle name="20% - Énfasis2 2 3" xfId="78" xr:uid="{00000000-0005-0000-0000-00003C000000}"/>
    <cellStyle name="20% - Énfasis2 2 3 2" xfId="1302" xr:uid="{00000000-0005-0000-0000-00003D000000}"/>
    <cellStyle name="20% - Énfasis2 2 3 2 2" xfId="2117" xr:uid="{00000000-0005-0000-0000-00003E000000}"/>
    <cellStyle name="20% - Énfasis2 2 3 3" xfId="1710" xr:uid="{00000000-0005-0000-0000-00003F000000}"/>
    <cellStyle name="20% - Énfasis2 2 3 4" xfId="2183" xr:uid="{00000000-0005-0000-0000-000040000000}"/>
    <cellStyle name="20% - Énfasis2 2 3 5" xfId="894" xr:uid="{00000000-0005-0000-0000-000041000000}"/>
    <cellStyle name="20% - Énfasis2 2 4" xfId="1038" xr:uid="{00000000-0005-0000-0000-000042000000}"/>
    <cellStyle name="20% - Énfasis2 2 4 2" xfId="1853" xr:uid="{00000000-0005-0000-0000-000043000000}"/>
    <cellStyle name="20% - Énfasis2 2 5" xfId="619" xr:uid="{00000000-0005-0000-0000-000044000000}"/>
    <cellStyle name="20% - Énfasis2 2 6" xfId="1446" xr:uid="{00000000-0005-0000-0000-000045000000}"/>
    <cellStyle name="20% - Énfasis2 2 7" xfId="2180" xr:uid="{00000000-0005-0000-0000-000046000000}"/>
    <cellStyle name="20% - Énfasis2 2 8" xfId="485" xr:uid="{00000000-0005-0000-0000-000047000000}"/>
    <cellStyle name="20% - Énfasis2 3" xfId="79" xr:uid="{00000000-0005-0000-0000-000048000000}"/>
    <cellStyle name="20% - Énfasis2 3 2" xfId="80" xr:uid="{00000000-0005-0000-0000-000049000000}"/>
    <cellStyle name="20% - Énfasis2 3 2 2" xfId="81" xr:uid="{00000000-0005-0000-0000-00004A000000}"/>
    <cellStyle name="20% - Énfasis2 3 2 2 2" xfId="2186" xr:uid="{00000000-0005-0000-0000-00004B000000}"/>
    <cellStyle name="20% - Énfasis2 3 2 2 3" xfId="1892" xr:uid="{00000000-0005-0000-0000-00004C000000}"/>
    <cellStyle name="20% - Énfasis2 3 2 3" xfId="2185" xr:uid="{00000000-0005-0000-0000-00004D000000}"/>
    <cellStyle name="20% - Énfasis2 3 2 4" xfId="1077" xr:uid="{00000000-0005-0000-0000-00004E000000}"/>
    <cellStyle name="20% - Énfasis2 3 3" xfId="82" xr:uid="{00000000-0005-0000-0000-00004F000000}"/>
    <cellStyle name="20% - Énfasis2 3 3 2" xfId="2187" xr:uid="{00000000-0005-0000-0000-000050000000}"/>
    <cellStyle name="20% - Énfasis2 3 3 3" xfId="1485" xr:uid="{00000000-0005-0000-0000-000051000000}"/>
    <cellStyle name="20% - Énfasis2 3 4" xfId="2184" xr:uid="{00000000-0005-0000-0000-000052000000}"/>
    <cellStyle name="20% - Énfasis2 3 5" xfId="658" xr:uid="{00000000-0005-0000-0000-000053000000}"/>
    <cellStyle name="20% - Énfasis2 4" xfId="83" xr:uid="{00000000-0005-0000-0000-000054000000}"/>
    <cellStyle name="20% - Énfasis2 4 2" xfId="84" xr:uid="{00000000-0005-0000-0000-000055000000}"/>
    <cellStyle name="20% - Énfasis2 4 2 2" xfId="85" xr:uid="{00000000-0005-0000-0000-000056000000}"/>
    <cellStyle name="20% - Énfasis2 4 2 2 2" xfId="2190" xr:uid="{00000000-0005-0000-0000-000057000000}"/>
    <cellStyle name="20% - Énfasis2 4 2 2 3" xfId="2031" xr:uid="{00000000-0005-0000-0000-000058000000}"/>
    <cellStyle name="20% - Énfasis2 4 2 3" xfId="2189" xr:uid="{00000000-0005-0000-0000-000059000000}"/>
    <cellStyle name="20% - Énfasis2 4 2 4" xfId="1216" xr:uid="{00000000-0005-0000-0000-00005A000000}"/>
    <cellStyle name="20% - Énfasis2 4 3" xfId="86" xr:uid="{00000000-0005-0000-0000-00005B000000}"/>
    <cellStyle name="20% - Énfasis2 4 3 2" xfId="2191" xr:uid="{00000000-0005-0000-0000-00005C000000}"/>
    <cellStyle name="20% - Énfasis2 4 3 3" xfId="1624" xr:uid="{00000000-0005-0000-0000-00005D000000}"/>
    <cellStyle name="20% - Énfasis2 4 4" xfId="2188" xr:uid="{00000000-0005-0000-0000-00005E000000}"/>
    <cellStyle name="20% - Énfasis2 4 5" xfId="808" xr:uid="{00000000-0005-0000-0000-00005F000000}"/>
    <cellStyle name="20% - Énfasis2 5" xfId="940" xr:uid="{00000000-0005-0000-0000-000060000000}"/>
    <cellStyle name="20% - Énfasis2 5 2" xfId="1756" xr:uid="{00000000-0005-0000-0000-000061000000}"/>
    <cellStyle name="20% - Énfasis2 6" xfId="528" xr:uid="{00000000-0005-0000-0000-000062000000}"/>
    <cellStyle name="20% - Énfasis2 7" xfId="1355" xr:uid="{00000000-0005-0000-0000-000063000000}"/>
    <cellStyle name="20% - Énfasis3" xfId="3" builtinId="38" customBuiltin="1"/>
    <cellStyle name="20% - Énfasis3 2" xfId="87" xr:uid="{00000000-0005-0000-0000-000065000000}"/>
    <cellStyle name="20% - Énfasis3 2 2" xfId="88" xr:uid="{00000000-0005-0000-0000-000066000000}"/>
    <cellStyle name="20% - Énfasis3 2 2 2" xfId="89" xr:uid="{00000000-0005-0000-0000-000067000000}"/>
    <cellStyle name="20% - Énfasis3 2 2 2 2" xfId="1990" xr:uid="{00000000-0005-0000-0000-000068000000}"/>
    <cellStyle name="20% - Énfasis3 2 2 2 3" xfId="2194" xr:uid="{00000000-0005-0000-0000-000069000000}"/>
    <cellStyle name="20% - Énfasis3 2 2 2 4" xfId="1175" xr:uid="{00000000-0005-0000-0000-00006A000000}"/>
    <cellStyle name="20% - Énfasis3 2 2 3" xfId="1583" xr:uid="{00000000-0005-0000-0000-00006B000000}"/>
    <cellStyle name="20% - Énfasis3 2 2 4" xfId="2193" xr:uid="{00000000-0005-0000-0000-00006C000000}"/>
    <cellStyle name="20% - Énfasis3 2 2 5" xfId="759" xr:uid="{00000000-0005-0000-0000-00006D000000}"/>
    <cellStyle name="20% - Énfasis3 2 3" xfId="90" xr:uid="{00000000-0005-0000-0000-00006E000000}"/>
    <cellStyle name="20% - Énfasis3 2 3 2" xfId="1304" xr:uid="{00000000-0005-0000-0000-00006F000000}"/>
    <cellStyle name="20% - Énfasis3 2 3 2 2" xfId="2119" xr:uid="{00000000-0005-0000-0000-000070000000}"/>
    <cellStyle name="20% - Énfasis3 2 3 3" xfId="1712" xr:uid="{00000000-0005-0000-0000-000071000000}"/>
    <cellStyle name="20% - Énfasis3 2 3 4" xfId="2195" xr:uid="{00000000-0005-0000-0000-000072000000}"/>
    <cellStyle name="20% - Énfasis3 2 3 5" xfId="896" xr:uid="{00000000-0005-0000-0000-000073000000}"/>
    <cellStyle name="20% - Énfasis3 2 4" xfId="1040" xr:uid="{00000000-0005-0000-0000-000074000000}"/>
    <cellStyle name="20% - Énfasis3 2 4 2" xfId="1855" xr:uid="{00000000-0005-0000-0000-000075000000}"/>
    <cellStyle name="20% - Énfasis3 2 5" xfId="621" xr:uid="{00000000-0005-0000-0000-000076000000}"/>
    <cellStyle name="20% - Énfasis3 2 6" xfId="1448" xr:uid="{00000000-0005-0000-0000-000077000000}"/>
    <cellStyle name="20% - Énfasis3 2 7" xfId="2192" xr:uid="{00000000-0005-0000-0000-000078000000}"/>
    <cellStyle name="20% - Énfasis3 2 8" xfId="487" xr:uid="{00000000-0005-0000-0000-000079000000}"/>
    <cellStyle name="20% - Énfasis3 3" xfId="91" xr:uid="{00000000-0005-0000-0000-00007A000000}"/>
    <cellStyle name="20% - Énfasis3 3 2" xfId="92" xr:uid="{00000000-0005-0000-0000-00007B000000}"/>
    <cellStyle name="20% - Énfasis3 3 2 2" xfId="93" xr:uid="{00000000-0005-0000-0000-00007C000000}"/>
    <cellStyle name="20% - Énfasis3 3 2 2 2" xfId="2198" xr:uid="{00000000-0005-0000-0000-00007D000000}"/>
    <cellStyle name="20% - Énfasis3 3 2 2 3" xfId="1894" xr:uid="{00000000-0005-0000-0000-00007E000000}"/>
    <cellStyle name="20% - Énfasis3 3 2 3" xfId="2197" xr:uid="{00000000-0005-0000-0000-00007F000000}"/>
    <cellStyle name="20% - Énfasis3 3 2 4" xfId="1079" xr:uid="{00000000-0005-0000-0000-000080000000}"/>
    <cellStyle name="20% - Énfasis3 3 3" xfId="94" xr:uid="{00000000-0005-0000-0000-000081000000}"/>
    <cellStyle name="20% - Énfasis3 3 3 2" xfId="2199" xr:uid="{00000000-0005-0000-0000-000082000000}"/>
    <cellStyle name="20% - Énfasis3 3 3 3" xfId="1487" xr:uid="{00000000-0005-0000-0000-000083000000}"/>
    <cellStyle name="20% - Énfasis3 3 4" xfId="2196" xr:uid="{00000000-0005-0000-0000-000084000000}"/>
    <cellStyle name="20% - Énfasis3 3 5" xfId="660" xr:uid="{00000000-0005-0000-0000-000085000000}"/>
    <cellStyle name="20% - Énfasis3 4" xfId="95" xr:uid="{00000000-0005-0000-0000-000086000000}"/>
    <cellStyle name="20% - Énfasis3 4 2" xfId="96" xr:uid="{00000000-0005-0000-0000-000087000000}"/>
    <cellStyle name="20% - Énfasis3 4 2 2" xfId="97" xr:uid="{00000000-0005-0000-0000-000088000000}"/>
    <cellStyle name="20% - Énfasis3 4 2 2 2" xfId="2202" xr:uid="{00000000-0005-0000-0000-000089000000}"/>
    <cellStyle name="20% - Énfasis3 4 2 2 3" xfId="2033" xr:uid="{00000000-0005-0000-0000-00008A000000}"/>
    <cellStyle name="20% - Énfasis3 4 2 3" xfId="2201" xr:uid="{00000000-0005-0000-0000-00008B000000}"/>
    <cellStyle name="20% - Énfasis3 4 2 4" xfId="1218" xr:uid="{00000000-0005-0000-0000-00008C000000}"/>
    <cellStyle name="20% - Énfasis3 4 3" xfId="98" xr:uid="{00000000-0005-0000-0000-00008D000000}"/>
    <cellStyle name="20% - Énfasis3 4 3 2" xfId="2203" xr:uid="{00000000-0005-0000-0000-00008E000000}"/>
    <cellStyle name="20% - Énfasis3 4 3 3" xfId="1626" xr:uid="{00000000-0005-0000-0000-00008F000000}"/>
    <cellStyle name="20% - Énfasis3 4 4" xfId="2200" xr:uid="{00000000-0005-0000-0000-000090000000}"/>
    <cellStyle name="20% - Énfasis3 4 5" xfId="810" xr:uid="{00000000-0005-0000-0000-000091000000}"/>
    <cellStyle name="20% - Énfasis3 5" xfId="942" xr:uid="{00000000-0005-0000-0000-000092000000}"/>
    <cellStyle name="20% - Énfasis3 5 2" xfId="1758" xr:uid="{00000000-0005-0000-0000-000093000000}"/>
    <cellStyle name="20% - Énfasis3 6" xfId="530" xr:uid="{00000000-0005-0000-0000-000094000000}"/>
    <cellStyle name="20% - Énfasis3 7" xfId="1357" xr:uid="{00000000-0005-0000-0000-000095000000}"/>
    <cellStyle name="20% - Énfasis4" xfId="4" builtinId="42" customBuiltin="1"/>
    <cellStyle name="20% - Énfasis4 2" xfId="99" xr:uid="{00000000-0005-0000-0000-000097000000}"/>
    <cellStyle name="20% - Énfasis4 2 2" xfId="100" xr:uid="{00000000-0005-0000-0000-000098000000}"/>
    <cellStyle name="20% - Énfasis4 2 2 2" xfId="101" xr:uid="{00000000-0005-0000-0000-000099000000}"/>
    <cellStyle name="20% - Énfasis4 2 2 2 2" xfId="1992" xr:uid="{00000000-0005-0000-0000-00009A000000}"/>
    <cellStyle name="20% - Énfasis4 2 2 2 3" xfId="2206" xr:uid="{00000000-0005-0000-0000-00009B000000}"/>
    <cellStyle name="20% - Énfasis4 2 2 2 4" xfId="1177" xr:uid="{00000000-0005-0000-0000-00009C000000}"/>
    <cellStyle name="20% - Énfasis4 2 2 3" xfId="1585" xr:uid="{00000000-0005-0000-0000-00009D000000}"/>
    <cellStyle name="20% - Énfasis4 2 2 4" xfId="2205" xr:uid="{00000000-0005-0000-0000-00009E000000}"/>
    <cellStyle name="20% - Énfasis4 2 2 5" xfId="761" xr:uid="{00000000-0005-0000-0000-00009F000000}"/>
    <cellStyle name="20% - Énfasis4 2 3" xfId="102" xr:uid="{00000000-0005-0000-0000-0000A0000000}"/>
    <cellStyle name="20% - Énfasis4 2 3 2" xfId="1306" xr:uid="{00000000-0005-0000-0000-0000A1000000}"/>
    <cellStyle name="20% - Énfasis4 2 3 2 2" xfId="2121" xr:uid="{00000000-0005-0000-0000-0000A2000000}"/>
    <cellStyle name="20% - Énfasis4 2 3 3" xfId="1714" xr:uid="{00000000-0005-0000-0000-0000A3000000}"/>
    <cellStyle name="20% - Énfasis4 2 3 4" xfId="2207" xr:uid="{00000000-0005-0000-0000-0000A4000000}"/>
    <cellStyle name="20% - Énfasis4 2 3 5" xfId="898" xr:uid="{00000000-0005-0000-0000-0000A5000000}"/>
    <cellStyle name="20% - Énfasis4 2 4" xfId="1042" xr:uid="{00000000-0005-0000-0000-0000A6000000}"/>
    <cellStyle name="20% - Énfasis4 2 4 2" xfId="1857" xr:uid="{00000000-0005-0000-0000-0000A7000000}"/>
    <cellStyle name="20% - Énfasis4 2 5" xfId="623" xr:uid="{00000000-0005-0000-0000-0000A8000000}"/>
    <cellStyle name="20% - Énfasis4 2 6" xfId="1450" xr:uid="{00000000-0005-0000-0000-0000A9000000}"/>
    <cellStyle name="20% - Énfasis4 2 7" xfId="2204" xr:uid="{00000000-0005-0000-0000-0000AA000000}"/>
    <cellStyle name="20% - Énfasis4 2 8" xfId="489" xr:uid="{00000000-0005-0000-0000-0000AB000000}"/>
    <cellStyle name="20% - Énfasis4 3" xfId="103" xr:uid="{00000000-0005-0000-0000-0000AC000000}"/>
    <cellStyle name="20% - Énfasis4 3 2" xfId="104" xr:uid="{00000000-0005-0000-0000-0000AD000000}"/>
    <cellStyle name="20% - Énfasis4 3 2 2" xfId="105" xr:uid="{00000000-0005-0000-0000-0000AE000000}"/>
    <cellStyle name="20% - Énfasis4 3 2 2 2" xfId="2210" xr:uid="{00000000-0005-0000-0000-0000AF000000}"/>
    <cellStyle name="20% - Énfasis4 3 2 2 3" xfId="1896" xr:uid="{00000000-0005-0000-0000-0000B0000000}"/>
    <cellStyle name="20% - Énfasis4 3 2 3" xfId="2209" xr:uid="{00000000-0005-0000-0000-0000B1000000}"/>
    <cellStyle name="20% - Énfasis4 3 2 4" xfId="1081" xr:uid="{00000000-0005-0000-0000-0000B2000000}"/>
    <cellStyle name="20% - Énfasis4 3 3" xfId="106" xr:uid="{00000000-0005-0000-0000-0000B3000000}"/>
    <cellStyle name="20% - Énfasis4 3 3 2" xfId="2211" xr:uid="{00000000-0005-0000-0000-0000B4000000}"/>
    <cellStyle name="20% - Énfasis4 3 3 3" xfId="1489" xr:uid="{00000000-0005-0000-0000-0000B5000000}"/>
    <cellStyle name="20% - Énfasis4 3 4" xfId="2208" xr:uid="{00000000-0005-0000-0000-0000B6000000}"/>
    <cellStyle name="20% - Énfasis4 3 5" xfId="662" xr:uid="{00000000-0005-0000-0000-0000B7000000}"/>
    <cellStyle name="20% - Énfasis4 4" xfId="107" xr:uid="{00000000-0005-0000-0000-0000B8000000}"/>
    <cellStyle name="20% - Énfasis4 4 2" xfId="108" xr:uid="{00000000-0005-0000-0000-0000B9000000}"/>
    <cellStyle name="20% - Énfasis4 4 2 2" xfId="109" xr:uid="{00000000-0005-0000-0000-0000BA000000}"/>
    <cellStyle name="20% - Énfasis4 4 2 2 2" xfId="2214" xr:uid="{00000000-0005-0000-0000-0000BB000000}"/>
    <cellStyle name="20% - Énfasis4 4 2 2 3" xfId="2035" xr:uid="{00000000-0005-0000-0000-0000BC000000}"/>
    <cellStyle name="20% - Énfasis4 4 2 3" xfId="2213" xr:uid="{00000000-0005-0000-0000-0000BD000000}"/>
    <cellStyle name="20% - Énfasis4 4 2 4" xfId="1220" xr:uid="{00000000-0005-0000-0000-0000BE000000}"/>
    <cellStyle name="20% - Énfasis4 4 3" xfId="110" xr:uid="{00000000-0005-0000-0000-0000BF000000}"/>
    <cellStyle name="20% - Énfasis4 4 3 2" xfId="2215" xr:uid="{00000000-0005-0000-0000-0000C0000000}"/>
    <cellStyle name="20% - Énfasis4 4 3 3" xfId="1628" xr:uid="{00000000-0005-0000-0000-0000C1000000}"/>
    <cellStyle name="20% - Énfasis4 4 4" xfId="2212" xr:uid="{00000000-0005-0000-0000-0000C2000000}"/>
    <cellStyle name="20% - Énfasis4 4 5" xfId="812" xr:uid="{00000000-0005-0000-0000-0000C3000000}"/>
    <cellStyle name="20% - Énfasis4 5" xfId="944" xr:uid="{00000000-0005-0000-0000-0000C4000000}"/>
    <cellStyle name="20% - Énfasis4 5 2" xfId="1760" xr:uid="{00000000-0005-0000-0000-0000C5000000}"/>
    <cellStyle name="20% - Énfasis4 6" xfId="532" xr:uid="{00000000-0005-0000-0000-0000C6000000}"/>
    <cellStyle name="20% - Énfasis4 7" xfId="1359" xr:uid="{00000000-0005-0000-0000-0000C7000000}"/>
    <cellStyle name="20% - Énfasis5" xfId="5" builtinId="46" customBuiltin="1"/>
    <cellStyle name="20% - Énfasis5 2" xfId="111" xr:uid="{00000000-0005-0000-0000-0000C9000000}"/>
    <cellStyle name="20% - Énfasis5 2 2" xfId="112" xr:uid="{00000000-0005-0000-0000-0000CA000000}"/>
    <cellStyle name="20% - Énfasis5 2 2 2" xfId="113" xr:uid="{00000000-0005-0000-0000-0000CB000000}"/>
    <cellStyle name="20% - Énfasis5 2 2 2 2" xfId="1994" xr:uid="{00000000-0005-0000-0000-0000CC000000}"/>
    <cellStyle name="20% - Énfasis5 2 2 2 3" xfId="2218" xr:uid="{00000000-0005-0000-0000-0000CD000000}"/>
    <cellStyle name="20% - Énfasis5 2 2 2 4" xfId="1179" xr:uid="{00000000-0005-0000-0000-0000CE000000}"/>
    <cellStyle name="20% - Énfasis5 2 2 3" xfId="1587" xr:uid="{00000000-0005-0000-0000-0000CF000000}"/>
    <cellStyle name="20% - Énfasis5 2 2 4" xfId="2217" xr:uid="{00000000-0005-0000-0000-0000D0000000}"/>
    <cellStyle name="20% - Énfasis5 2 2 5" xfId="763" xr:uid="{00000000-0005-0000-0000-0000D1000000}"/>
    <cellStyle name="20% - Énfasis5 2 3" xfId="114" xr:uid="{00000000-0005-0000-0000-0000D2000000}"/>
    <cellStyle name="20% - Énfasis5 2 3 2" xfId="1308" xr:uid="{00000000-0005-0000-0000-0000D3000000}"/>
    <cellStyle name="20% - Énfasis5 2 3 2 2" xfId="2123" xr:uid="{00000000-0005-0000-0000-0000D4000000}"/>
    <cellStyle name="20% - Énfasis5 2 3 3" xfId="1716" xr:uid="{00000000-0005-0000-0000-0000D5000000}"/>
    <cellStyle name="20% - Énfasis5 2 3 4" xfId="2219" xr:uid="{00000000-0005-0000-0000-0000D6000000}"/>
    <cellStyle name="20% - Énfasis5 2 3 5" xfId="900" xr:uid="{00000000-0005-0000-0000-0000D7000000}"/>
    <cellStyle name="20% - Énfasis5 2 4" xfId="1044" xr:uid="{00000000-0005-0000-0000-0000D8000000}"/>
    <cellStyle name="20% - Énfasis5 2 4 2" xfId="1859" xr:uid="{00000000-0005-0000-0000-0000D9000000}"/>
    <cellStyle name="20% - Énfasis5 2 5" xfId="625" xr:uid="{00000000-0005-0000-0000-0000DA000000}"/>
    <cellStyle name="20% - Énfasis5 2 6" xfId="1452" xr:uid="{00000000-0005-0000-0000-0000DB000000}"/>
    <cellStyle name="20% - Énfasis5 2 7" xfId="2216" xr:uid="{00000000-0005-0000-0000-0000DC000000}"/>
    <cellStyle name="20% - Énfasis5 2 8" xfId="491" xr:uid="{00000000-0005-0000-0000-0000DD000000}"/>
    <cellStyle name="20% - Énfasis5 3" xfId="115" xr:uid="{00000000-0005-0000-0000-0000DE000000}"/>
    <cellStyle name="20% - Énfasis5 3 2" xfId="116" xr:uid="{00000000-0005-0000-0000-0000DF000000}"/>
    <cellStyle name="20% - Énfasis5 3 2 2" xfId="117" xr:uid="{00000000-0005-0000-0000-0000E0000000}"/>
    <cellStyle name="20% - Énfasis5 3 2 2 2" xfId="2222" xr:uid="{00000000-0005-0000-0000-0000E1000000}"/>
    <cellStyle name="20% - Énfasis5 3 2 2 3" xfId="1898" xr:uid="{00000000-0005-0000-0000-0000E2000000}"/>
    <cellStyle name="20% - Énfasis5 3 2 3" xfId="2221" xr:uid="{00000000-0005-0000-0000-0000E3000000}"/>
    <cellStyle name="20% - Énfasis5 3 2 4" xfId="1083" xr:uid="{00000000-0005-0000-0000-0000E4000000}"/>
    <cellStyle name="20% - Énfasis5 3 3" xfId="118" xr:uid="{00000000-0005-0000-0000-0000E5000000}"/>
    <cellStyle name="20% - Énfasis5 3 3 2" xfId="2223" xr:uid="{00000000-0005-0000-0000-0000E6000000}"/>
    <cellStyle name="20% - Énfasis5 3 3 3" xfId="1491" xr:uid="{00000000-0005-0000-0000-0000E7000000}"/>
    <cellStyle name="20% - Énfasis5 3 4" xfId="2220" xr:uid="{00000000-0005-0000-0000-0000E8000000}"/>
    <cellStyle name="20% - Énfasis5 3 5" xfId="664" xr:uid="{00000000-0005-0000-0000-0000E9000000}"/>
    <cellStyle name="20% - Énfasis5 4" xfId="119" xr:uid="{00000000-0005-0000-0000-0000EA000000}"/>
    <cellStyle name="20% - Énfasis5 4 2" xfId="120" xr:uid="{00000000-0005-0000-0000-0000EB000000}"/>
    <cellStyle name="20% - Énfasis5 4 2 2" xfId="121" xr:uid="{00000000-0005-0000-0000-0000EC000000}"/>
    <cellStyle name="20% - Énfasis5 4 2 2 2" xfId="2226" xr:uid="{00000000-0005-0000-0000-0000ED000000}"/>
    <cellStyle name="20% - Énfasis5 4 2 2 3" xfId="2037" xr:uid="{00000000-0005-0000-0000-0000EE000000}"/>
    <cellStyle name="20% - Énfasis5 4 2 3" xfId="2225" xr:uid="{00000000-0005-0000-0000-0000EF000000}"/>
    <cellStyle name="20% - Énfasis5 4 2 4" xfId="1222" xr:uid="{00000000-0005-0000-0000-0000F0000000}"/>
    <cellStyle name="20% - Énfasis5 4 3" xfId="122" xr:uid="{00000000-0005-0000-0000-0000F1000000}"/>
    <cellStyle name="20% - Énfasis5 4 3 2" xfId="2227" xr:uid="{00000000-0005-0000-0000-0000F2000000}"/>
    <cellStyle name="20% - Énfasis5 4 3 3" xfId="1630" xr:uid="{00000000-0005-0000-0000-0000F3000000}"/>
    <cellStyle name="20% - Énfasis5 4 4" xfId="2224" xr:uid="{00000000-0005-0000-0000-0000F4000000}"/>
    <cellStyle name="20% - Énfasis5 4 5" xfId="814" xr:uid="{00000000-0005-0000-0000-0000F5000000}"/>
    <cellStyle name="20% - Énfasis5 5" xfId="946" xr:uid="{00000000-0005-0000-0000-0000F6000000}"/>
    <cellStyle name="20% - Énfasis5 5 2" xfId="1762" xr:uid="{00000000-0005-0000-0000-0000F7000000}"/>
    <cellStyle name="20% - Énfasis5 6" xfId="534" xr:uid="{00000000-0005-0000-0000-0000F8000000}"/>
    <cellStyle name="20% - Énfasis5 7" xfId="1361" xr:uid="{00000000-0005-0000-0000-0000F9000000}"/>
    <cellStyle name="20% - Énfasis6" xfId="6" builtinId="50" customBuiltin="1"/>
    <cellStyle name="20% - Énfasis6 2" xfId="123" xr:uid="{00000000-0005-0000-0000-0000FB000000}"/>
    <cellStyle name="20% - Énfasis6 2 2" xfId="124" xr:uid="{00000000-0005-0000-0000-0000FC000000}"/>
    <cellStyle name="20% - Énfasis6 2 2 2" xfId="125" xr:uid="{00000000-0005-0000-0000-0000FD000000}"/>
    <cellStyle name="20% - Énfasis6 2 2 2 2" xfId="1996" xr:uid="{00000000-0005-0000-0000-0000FE000000}"/>
    <cellStyle name="20% - Énfasis6 2 2 2 3" xfId="2230" xr:uid="{00000000-0005-0000-0000-0000FF000000}"/>
    <cellStyle name="20% - Énfasis6 2 2 2 4" xfId="1181" xr:uid="{00000000-0005-0000-0000-000000010000}"/>
    <cellStyle name="20% - Énfasis6 2 2 3" xfId="1589" xr:uid="{00000000-0005-0000-0000-000001010000}"/>
    <cellStyle name="20% - Énfasis6 2 2 4" xfId="2229" xr:uid="{00000000-0005-0000-0000-000002010000}"/>
    <cellStyle name="20% - Énfasis6 2 2 5" xfId="765" xr:uid="{00000000-0005-0000-0000-000003010000}"/>
    <cellStyle name="20% - Énfasis6 2 3" xfId="126" xr:uid="{00000000-0005-0000-0000-000004010000}"/>
    <cellStyle name="20% - Énfasis6 2 3 2" xfId="1310" xr:uid="{00000000-0005-0000-0000-000005010000}"/>
    <cellStyle name="20% - Énfasis6 2 3 2 2" xfId="2125" xr:uid="{00000000-0005-0000-0000-000006010000}"/>
    <cellStyle name="20% - Énfasis6 2 3 3" xfId="1718" xr:uid="{00000000-0005-0000-0000-000007010000}"/>
    <cellStyle name="20% - Énfasis6 2 3 4" xfId="2231" xr:uid="{00000000-0005-0000-0000-000008010000}"/>
    <cellStyle name="20% - Énfasis6 2 3 5" xfId="902" xr:uid="{00000000-0005-0000-0000-000009010000}"/>
    <cellStyle name="20% - Énfasis6 2 4" xfId="1046" xr:uid="{00000000-0005-0000-0000-00000A010000}"/>
    <cellStyle name="20% - Énfasis6 2 4 2" xfId="1861" xr:uid="{00000000-0005-0000-0000-00000B010000}"/>
    <cellStyle name="20% - Énfasis6 2 5" xfId="627" xr:uid="{00000000-0005-0000-0000-00000C010000}"/>
    <cellStyle name="20% - Énfasis6 2 6" xfId="1454" xr:uid="{00000000-0005-0000-0000-00000D010000}"/>
    <cellStyle name="20% - Énfasis6 2 7" xfId="2228" xr:uid="{00000000-0005-0000-0000-00000E010000}"/>
    <cellStyle name="20% - Énfasis6 2 8" xfId="493" xr:uid="{00000000-0005-0000-0000-00000F010000}"/>
    <cellStyle name="20% - Énfasis6 3" xfId="127" xr:uid="{00000000-0005-0000-0000-000010010000}"/>
    <cellStyle name="20% - Énfasis6 3 2" xfId="128" xr:uid="{00000000-0005-0000-0000-000011010000}"/>
    <cellStyle name="20% - Énfasis6 3 2 2" xfId="129" xr:uid="{00000000-0005-0000-0000-000012010000}"/>
    <cellStyle name="20% - Énfasis6 3 2 2 2" xfId="2234" xr:uid="{00000000-0005-0000-0000-000013010000}"/>
    <cellStyle name="20% - Énfasis6 3 2 2 3" xfId="1900" xr:uid="{00000000-0005-0000-0000-000014010000}"/>
    <cellStyle name="20% - Énfasis6 3 2 3" xfId="2233" xr:uid="{00000000-0005-0000-0000-000015010000}"/>
    <cellStyle name="20% - Énfasis6 3 2 4" xfId="1085" xr:uid="{00000000-0005-0000-0000-000016010000}"/>
    <cellStyle name="20% - Énfasis6 3 3" xfId="130" xr:uid="{00000000-0005-0000-0000-000017010000}"/>
    <cellStyle name="20% - Énfasis6 3 3 2" xfId="2235" xr:uid="{00000000-0005-0000-0000-000018010000}"/>
    <cellStyle name="20% - Énfasis6 3 3 3" xfId="1493" xr:uid="{00000000-0005-0000-0000-000019010000}"/>
    <cellStyle name="20% - Énfasis6 3 4" xfId="2232" xr:uid="{00000000-0005-0000-0000-00001A010000}"/>
    <cellStyle name="20% - Énfasis6 3 5" xfId="666" xr:uid="{00000000-0005-0000-0000-00001B010000}"/>
    <cellStyle name="20% - Énfasis6 4" xfId="131" xr:uid="{00000000-0005-0000-0000-00001C010000}"/>
    <cellStyle name="20% - Énfasis6 4 2" xfId="132" xr:uid="{00000000-0005-0000-0000-00001D010000}"/>
    <cellStyle name="20% - Énfasis6 4 2 2" xfId="133" xr:uid="{00000000-0005-0000-0000-00001E010000}"/>
    <cellStyle name="20% - Énfasis6 4 2 2 2" xfId="2238" xr:uid="{00000000-0005-0000-0000-00001F010000}"/>
    <cellStyle name="20% - Énfasis6 4 2 2 3" xfId="2039" xr:uid="{00000000-0005-0000-0000-000020010000}"/>
    <cellStyle name="20% - Énfasis6 4 2 3" xfId="2237" xr:uid="{00000000-0005-0000-0000-000021010000}"/>
    <cellStyle name="20% - Énfasis6 4 2 4" xfId="1224" xr:uid="{00000000-0005-0000-0000-000022010000}"/>
    <cellStyle name="20% - Énfasis6 4 3" xfId="134" xr:uid="{00000000-0005-0000-0000-000023010000}"/>
    <cellStyle name="20% - Énfasis6 4 3 2" xfId="2239" xr:uid="{00000000-0005-0000-0000-000024010000}"/>
    <cellStyle name="20% - Énfasis6 4 3 3" xfId="1632" xr:uid="{00000000-0005-0000-0000-000025010000}"/>
    <cellStyle name="20% - Énfasis6 4 4" xfId="2236" xr:uid="{00000000-0005-0000-0000-000026010000}"/>
    <cellStyle name="20% - Énfasis6 4 5" xfId="816" xr:uid="{00000000-0005-0000-0000-000027010000}"/>
    <cellStyle name="20% - Énfasis6 5" xfId="948" xr:uid="{00000000-0005-0000-0000-000028010000}"/>
    <cellStyle name="20% - Énfasis6 5 2" xfId="1764" xr:uid="{00000000-0005-0000-0000-000029010000}"/>
    <cellStyle name="20% - Énfasis6 6" xfId="536" xr:uid="{00000000-0005-0000-0000-00002A010000}"/>
    <cellStyle name="20% - Énfasis6 7" xfId="1363" xr:uid="{00000000-0005-0000-0000-00002B010000}"/>
    <cellStyle name="40% - Énfasis1" xfId="7" builtinId="31" customBuiltin="1"/>
    <cellStyle name="40% - Énfasis1 2" xfId="135" xr:uid="{00000000-0005-0000-0000-00002D010000}"/>
    <cellStyle name="40% - Énfasis1 2 2" xfId="136" xr:uid="{00000000-0005-0000-0000-00002E010000}"/>
    <cellStyle name="40% - Énfasis1 2 2 2" xfId="137" xr:uid="{00000000-0005-0000-0000-00002F010000}"/>
    <cellStyle name="40% - Énfasis1 2 2 2 2" xfId="1987" xr:uid="{00000000-0005-0000-0000-000030010000}"/>
    <cellStyle name="40% - Énfasis1 2 2 2 3" xfId="2242" xr:uid="{00000000-0005-0000-0000-000031010000}"/>
    <cellStyle name="40% - Énfasis1 2 2 2 4" xfId="1172" xr:uid="{00000000-0005-0000-0000-000032010000}"/>
    <cellStyle name="40% - Énfasis1 2 2 3" xfId="1580" xr:uid="{00000000-0005-0000-0000-000033010000}"/>
    <cellStyle name="40% - Énfasis1 2 2 4" xfId="2241" xr:uid="{00000000-0005-0000-0000-000034010000}"/>
    <cellStyle name="40% - Énfasis1 2 2 5" xfId="756" xr:uid="{00000000-0005-0000-0000-000035010000}"/>
    <cellStyle name="40% - Énfasis1 2 3" xfId="138" xr:uid="{00000000-0005-0000-0000-000036010000}"/>
    <cellStyle name="40% - Énfasis1 2 3 2" xfId="1301" xr:uid="{00000000-0005-0000-0000-000037010000}"/>
    <cellStyle name="40% - Énfasis1 2 3 2 2" xfId="2116" xr:uid="{00000000-0005-0000-0000-000038010000}"/>
    <cellStyle name="40% - Énfasis1 2 3 3" xfId="1709" xr:uid="{00000000-0005-0000-0000-000039010000}"/>
    <cellStyle name="40% - Énfasis1 2 3 4" xfId="2243" xr:uid="{00000000-0005-0000-0000-00003A010000}"/>
    <cellStyle name="40% - Énfasis1 2 3 5" xfId="893" xr:uid="{00000000-0005-0000-0000-00003B010000}"/>
    <cellStyle name="40% - Énfasis1 2 4" xfId="1037" xr:uid="{00000000-0005-0000-0000-00003C010000}"/>
    <cellStyle name="40% - Énfasis1 2 4 2" xfId="1852" xr:uid="{00000000-0005-0000-0000-00003D010000}"/>
    <cellStyle name="40% - Énfasis1 2 5" xfId="618" xr:uid="{00000000-0005-0000-0000-00003E010000}"/>
    <cellStyle name="40% - Énfasis1 2 6" xfId="1445" xr:uid="{00000000-0005-0000-0000-00003F010000}"/>
    <cellStyle name="40% - Énfasis1 2 7" xfId="2240" xr:uid="{00000000-0005-0000-0000-000040010000}"/>
    <cellStyle name="40% - Énfasis1 2 8" xfId="484" xr:uid="{00000000-0005-0000-0000-000041010000}"/>
    <cellStyle name="40% - Énfasis1 3" xfId="139" xr:uid="{00000000-0005-0000-0000-000042010000}"/>
    <cellStyle name="40% - Énfasis1 3 2" xfId="140" xr:uid="{00000000-0005-0000-0000-000043010000}"/>
    <cellStyle name="40% - Énfasis1 3 2 2" xfId="141" xr:uid="{00000000-0005-0000-0000-000044010000}"/>
    <cellStyle name="40% - Énfasis1 3 2 2 2" xfId="2246" xr:uid="{00000000-0005-0000-0000-000045010000}"/>
    <cellStyle name="40% - Énfasis1 3 2 2 3" xfId="1891" xr:uid="{00000000-0005-0000-0000-000046010000}"/>
    <cellStyle name="40% - Énfasis1 3 2 3" xfId="2245" xr:uid="{00000000-0005-0000-0000-000047010000}"/>
    <cellStyle name="40% - Énfasis1 3 2 4" xfId="1076" xr:uid="{00000000-0005-0000-0000-000048010000}"/>
    <cellStyle name="40% - Énfasis1 3 3" xfId="142" xr:uid="{00000000-0005-0000-0000-000049010000}"/>
    <cellStyle name="40% - Énfasis1 3 3 2" xfId="2247" xr:uid="{00000000-0005-0000-0000-00004A010000}"/>
    <cellStyle name="40% - Énfasis1 3 3 3" xfId="1484" xr:uid="{00000000-0005-0000-0000-00004B010000}"/>
    <cellStyle name="40% - Énfasis1 3 4" xfId="2244" xr:uid="{00000000-0005-0000-0000-00004C010000}"/>
    <cellStyle name="40% - Énfasis1 3 5" xfId="657" xr:uid="{00000000-0005-0000-0000-00004D010000}"/>
    <cellStyle name="40% - Énfasis1 4" xfId="143" xr:uid="{00000000-0005-0000-0000-00004E010000}"/>
    <cellStyle name="40% - Énfasis1 4 2" xfId="144" xr:uid="{00000000-0005-0000-0000-00004F010000}"/>
    <cellStyle name="40% - Énfasis1 4 2 2" xfId="145" xr:uid="{00000000-0005-0000-0000-000050010000}"/>
    <cellStyle name="40% - Énfasis1 4 2 2 2" xfId="2250" xr:uid="{00000000-0005-0000-0000-000051010000}"/>
    <cellStyle name="40% - Énfasis1 4 2 2 3" xfId="2030" xr:uid="{00000000-0005-0000-0000-000052010000}"/>
    <cellStyle name="40% - Énfasis1 4 2 3" xfId="2249" xr:uid="{00000000-0005-0000-0000-000053010000}"/>
    <cellStyle name="40% - Énfasis1 4 2 4" xfId="1215" xr:uid="{00000000-0005-0000-0000-000054010000}"/>
    <cellStyle name="40% - Énfasis1 4 3" xfId="146" xr:uid="{00000000-0005-0000-0000-000055010000}"/>
    <cellStyle name="40% - Énfasis1 4 3 2" xfId="2251" xr:uid="{00000000-0005-0000-0000-000056010000}"/>
    <cellStyle name="40% - Énfasis1 4 3 3" xfId="1623" xr:uid="{00000000-0005-0000-0000-000057010000}"/>
    <cellStyle name="40% - Énfasis1 4 4" xfId="2248" xr:uid="{00000000-0005-0000-0000-000058010000}"/>
    <cellStyle name="40% - Énfasis1 4 5" xfId="807" xr:uid="{00000000-0005-0000-0000-000059010000}"/>
    <cellStyle name="40% - Énfasis1 5" xfId="939" xr:uid="{00000000-0005-0000-0000-00005A010000}"/>
    <cellStyle name="40% - Énfasis1 5 2" xfId="1755" xr:uid="{00000000-0005-0000-0000-00005B010000}"/>
    <cellStyle name="40% - Énfasis1 6" xfId="527" xr:uid="{00000000-0005-0000-0000-00005C010000}"/>
    <cellStyle name="40% - Énfasis1 7" xfId="1354" xr:uid="{00000000-0005-0000-0000-00005D010000}"/>
    <cellStyle name="40% - Énfasis2" xfId="8" builtinId="35" customBuiltin="1"/>
    <cellStyle name="40% - Énfasis2 2" xfId="147" xr:uid="{00000000-0005-0000-0000-00005F010000}"/>
    <cellStyle name="40% - Énfasis2 2 2" xfId="148" xr:uid="{00000000-0005-0000-0000-000060010000}"/>
    <cellStyle name="40% - Énfasis2 2 2 2" xfId="149" xr:uid="{00000000-0005-0000-0000-000061010000}"/>
    <cellStyle name="40% - Énfasis2 2 2 2 2" xfId="1989" xr:uid="{00000000-0005-0000-0000-000062010000}"/>
    <cellStyle name="40% - Énfasis2 2 2 2 3" xfId="2254" xr:uid="{00000000-0005-0000-0000-000063010000}"/>
    <cellStyle name="40% - Énfasis2 2 2 2 4" xfId="1174" xr:uid="{00000000-0005-0000-0000-000064010000}"/>
    <cellStyle name="40% - Énfasis2 2 2 3" xfId="1582" xr:uid="{00000000-0005-0000-0000-000065010000}"/>
    <cellStyle name="40% - Énfasis2 2 2 4" xfId="2253" xr:uid="{00000000-0005-0000-0000-000066010000}"/>
    <cellStyle name="40% - Énfasis2 2 2 5" xfId="758" xr:uid="{00000000-0005-0000-0000-000067010000}"/>
    <cellStyle name="40% - Énfasis2 2 3" xfId="150" xr:uid="{00000000-0005-0000-0000-000068010000}"/>
    <cellStyle name="40% - Énfasis2 2 3 2" xfId="1303" xr:uid="{00000000-0005-0000-0000-000069010000}"/>
    <cellStyle name="40% - Énfasis2 2 3 2 2" xfId="2118" xr:uid="{00000000-0005-0000-0000-00006A010000}"/>
    <cellStyle name="40% - Énfasis2 2 3 3" xfId="1711" xr:uid="{00000000-0005-0000-0000-00006B010000}"/>
    <cellStyle name="40% - Énfasis2 2 3 4" xfId="2255" xr:uid="{00000000-0005-0000-0000-00006C010000}"/>
    <cellStyle name="40% - Énfasis2 2 3 5" xfId="895" xr:uid="{00000000-0005-0000-0000-00006D010000}"/>
    <cellStyle name="40% - Énfasis2 2 4" xfId="1039" xr:uid="{00000000-0005-0000-0000-00006E010000}"/>
    <cellStyle name="40% - Énfasis2 2 4 2" xfId="1854" xr:uid="{00000000-0005-0000-0000-00006F010000}"/>
    <cellStyle name="40% - Énfasis2 2 5" xfId="620" xr:uid="{00000000-0005-0000-0000-000070010000}"/>
    <cellStyle name="40% - Énfasis2 2 6" xfId="1447" xr:uid="{00000000-0005-0000-0000-000071010000}"/>
    <cellStyle name="40% - Énfasis2 2 7" xfId="2252" xr:uid="{00000000-0005-0000-0000-000072010000}"/>
    <cellStyle name="40% - Énfasis2 2 8" xfId="486" xr:uid="{00000000-0005-0000-0000-000073010000}"/>
    <cellStyle name="40% - Énfasis2 3" xfId="151" xr:uid="{00000000-0005-0000-0000-000074010000}"/>
    <cellStyle name="40% - Énfasis2 3 2" xfId="152" xr:uid="{00000000-0005-0000-0000-000075010000}"/>
    <cellStyle name="40% - Énfasis2 3 2 2" xfId="153" xr:uid="{00000000-0005-0000-0000-000076010000}"/>
    <cellStyle name="40% - Énfasis2 3 2 2 2" xfId="2258" xr:uid="{00000000-0005-0000-0000-000077010000}"/>
    <cellStyle name="40% - Énfasis2 3 2 2 3" xfId="1893" xr:uid="{00000000-0005-0000-0000-000078010000}"/>
    <cellStyle name="40% - Énfasis2 3 2 3" xfId="2257" xr:uid="{00000000-0005-0000-0000-000079010000}"/>
    <cellStyle name="40% - Énfasis2 3 2 4" xfId="1078" xr:uid="{00000000-0005-0000-0000-00007A010000}"/>
    <cellStyle name="40% - Énfasis2 3 3" xfId="154" xr:uid="{00000000-0005-0000-0000-00007B010000}"/>
    <cellStyle name="40% - Énfasis2 3 3 2" xfId="2259" xr:uid="{00000000-0005-0000-0000-00007C010000}"/>
    <cellStyle name="40% - Énfasis2 3 3 3" xfId="1486" xr:uid="{00000000-0005-0000-0000-00007D010000}"/>
    <cellStyle name="40% - Énfasis2 3 4" xfId="2256" xr:uid="{00000000-0005-0000-0000-00007E010000}"/>
    <cellStyle name="40% - Énfasis2 3 5" xfId="659" xr:uid="{00000000-0005-0000-0000-00007F010000}"/>
    <cellStyle name="40% - Énfasis2 4" xfId="155" xr:uid="{00000000-0005-0000-0000-000080010000}"/>
    <cellStyle name="40% - Énfasis2 4 2" xfId="156" xr:uid="{00000000-0005-0000-0000-000081010000}"/>
    <cellStyle name="40% - Énfasis2 4 2 2" xfId="157" xr:uid="{00000000-0005-0000-0000-000082010000}"/>
    <cellStyle name="40% - Énfasis2 4 2 2 2" xfId="2262" xr:uid="{00000000-0005-0000-0000-000083010000}"/>
    <cellStyle name="40% - Énfasis2 4 2 2 3" xfId="2032" xr:uid="{00000000-0005-0000-0000-000084010000}"/>
    <cellStyle name="40% - Énfasis2 4 2 3" xfId="2261" xr:uid="{00000000-0005-0000-0000-000085010000}"/>
    <cellStyle name="40% - Énfasis2 4 2 4" xfId="1217" xr:uid="{00000000-0005-0000-0000-000086010000}"/>
    <cellStyle name="40% - Énfasis2 4 3" xfId="158" xr:uid="{00000000-0005-0000-0000-000087010000}"/>
    <cellStyle name="40% - Énfasis2 4 3 2" xfId="2263" xr:uid="{00000000-0005-0000-0000-000088010000}"/>
    <cellStyle name="40% - Énfasis2 4 3 3" xfId="1625" xr:uid="{00000000-0005-0000-0000-000089010000}"/>
    <cellStyle name="40% - Énfasis2 4 4" xfId="2260" xr:uid="{00000000-0005-0000-0000-00008A010000}"/>
    <cellStyle name="40% - Énfasis2 4 5" xfId="809" xr:uid="{00000000-0005-0000-0000-00008B010000}"/>
    <cellStyle name="40% - Énfasis2 5" xfId="941" xr:uid="{00000000-0005-0000-0000-00008C010000}"/>
    <cellStyle name="40% - Énfasis2 5 2" xfId="1757" xr:uid="{00000000-0005-0000-0000-00008D010000}"/>
    <cellStyle name="40% - Énfasis2 6" xfId="529" xr:uid="{00000000-0005-0000-0000-00008E010000}"/>
    <cellStyle name="40% - Énfasis2 7" xfId="1356" xr:uid="{00000000-0005-0000-0000-00008F010000}"/>
    <cellStyle name="40% - Énfasis3" xfId="9" builtinId="39" customBuiltin="1"/>
    <cellStyle name="40% - Énfasis3 2" xfId="159" xr:uid="{00000000-0005-0000-0000-000091010000}"/>
    <cellStyle name="40% - Énfasis3 2 2" xfId="160" xr:uid="{00000000-0005-0000-0000-000092010000}"/>
    <cellStyle name="40% - Énfasis3 2 2 2" xfId="161" xr:uid="{00000000-0005-0000-0000-000093010000}"/>
    <cellStyle name="40% - Énfasis3 2 2 2 2" xfId="1991" xr:uid="{00000000-0005-0000-0000-000094010000}"/>
    <cellStyle name="40% - Énfasis3 2 2 2 3" xfId="2266" xr:uid="{00000000-0005-0000-0000-000095010000}"/>
    <cellStyle name="40% - Énfasis3 2 2 2 4" xfId="1176" xr:uid="{00000000-0005-0000-0000-000096010000}"/>
    <cellStyle name="40% - Énfasis3 2 2 3" xfId="1584" xr:uid="{00000000-0005-0000-0000-000097010000}"/>
    <cellStyle name="40% - Énfasis3 2 2 4" xfId="2265" xr:uid="{00000000-0005-0000-0000-000098010000}"/>
    <cellStyle name="40% - Énfasis3 2 2 5" xfId="760" xr:uid="{00000000-0005-0000-0000-000099010000}"/>
    <cellStyle name="40% - Énfasis3 2 3" xfId="162" xr:uid="{00000000-0005-0000-0000-00009A010000}"/>
    <cellStyle name="40% - Énfasis3 2 3 2" xfId="1305" xr:uid="{00000000-0005-0000-0000-00009B010000}"/>
    <cellStyle name="40% - Énfasis3 2 3 2 2" xfId="2120" xr:uid="{00000000-0005-0000-0000-00009C010000}"/>
    <cellStyle name="40% - Énfasis3 2 3 3" xfId="1713" xr:uid="{00000000-0005-0000-0000-00009D010000}"/>
    <cellStyle name="40% - Énfasis3 2 3 4" xfId="2267" xr:uid="{00000000-0005-0000-0000-00009E010000}"/>
    <cellStyle name="40% - Énfasis3 2 3 5" xfId="897" xr:uid="{00000000-0005-0000-0000-00009F010000}"/>
    <cellStyle name="40% - Énfasis3 2 4" xfId="1041" xr:uid="{00000000-0005-0000-0000-0000A0010000}"/>
    <cellStyle name="40% - Énfasis3 2 4 2" xfId="1856" xr:uid="{00000000-0005-0000-0000-0000A1010000}"/>
    <cellStyle name="40% - Énfasis3 2 5" xfId="622" xr:uid="{00000000-0005-0000-0000-0000A2010000}"/>
    <cellStyle name="40% - Énfasis3 2 6" xfId="1449" xr:uid="{00000000-0005-0000-0000-0000A3010000}"/>
    <cellStyle name="40% - Énfasis3 2 7" xfId="2264" xr:uid="{00000000-0005-0000-0000-0000A4010000}"/>
    <cellStyle name="40% - Énfasis3 2 8" xfId="488" xr:uid="{00000000-0005-0000-0000-0000A5010000}"/>
    <cellStyle name="40% - Énfasis3 3" xfId="163" xr:uid="{00000000-0005-0000-0000-0000A6010000}"/>
    <cellStyle name="40% - Énfasis3 3 2" xfId="164" xr:uid="{00000000-0005-0000-0000-0000A7010000}"/>
    <cellStyle name="40% - Énfasis3 3 2 2" xfId="165" xr:uid="{00000000-0005-0000-0000-0000A8010000}"/>
    <cellStyle name="40% - Énfasis3 3 2 2 2" xfId="2270" xr:uid="{00000000-0005-0000-0000-0000A9010000}"/>
    <cellStyle name="40% - Énfasis3 3 2 2 3" xfId="1895" xr:uid="{00000000-0005-0000-0000-0000AA010000}"/>
    <cellStyle name="40% - Énfasis3 3 2 3" xfId="2269" xr:uid="{00000000-0005-0000-0000-0000AB010000}"/>
    <cellStyle name="40% - Énfasis3 3 2 4" xfId="1080" xr:uid="{00000000-0005-0000-0000-0000AC010000}"/>
    <cellStyle name="40% - Énfasis3 3 3" xfId="166" xr:uid="{00000000-0005-0000-0000-0000AD010000}"/>
    <cellStyle name="40% - Énfasis3 3 3 2" xfId="2271" xr:uid="{00000000-0005-0000-0000-0000AE010000}"/>
    <cellStyle name="40% - Énfasis3 3 3 3" xfId="1488" xr:uid="{00000000-0005-0000-0000-0000AF010000}"/>
    <cellStyle name="40% - Énfasis3 3 4" xfId="2268" xr:uid="{00000000-0005-0000-0000-0000B0010000}"/>
    <cellStyle name="40% - Énfasis3 3 5" xfId="661" xr:uid="{00000000-0005-0000-0000-0000B1010000}"/>
    <cellStyle name="40% - Énfasis3 4" xfId="167" xr:uid="{00000000-0005-0000-0000-0000B2010000}"/>
    <cellStyle name="40% - Énfasis3 4 2" xfId="168" xr:uid="{00000000-0005-0000-0000-0000B3010000}"/>
    <cellStyle name="40% - Énfasis3 4 2 2" xfId="169" xr:uid="{00000000-0005-0000-0000-0000B4010000}"/>
    <cellStyle name="40% - Énfasis3 4 2 2 2" xfId="2274" xr:uid="{00000000-0005-0000-0000-0000B5010000}"/>
    <cellStyle name="40% - Énfasis3 4 2 2 3" xfId="2034" xr:uid="{00000000-0005-0000-0000-0000B6010000}"/>
    <cellStyle name="40% - Énfasis3 4 2 3" xfId="2273" xr:uid="{00000000-0005-0000-0000-0000B7010000}"/>
    <cellStyle name="40% - Énfasis3 4 2 4" xfId="1219" xr:uid="{00000000-0005-0000-0000-0000B8010000}"/>
    <cellStyle name="40% - Énfasis3 4 3" xfId="170" xr:uid="{00000000-0005-0000-0000-0000B9010000}"/>
    <cellStyle name="40% - Énfasis3 4 3 2" xfId="2275" xr:uid="{00000000-0005-0000-0000-0000BA010000}"/>
    <cellStyle name="40% - Énfasis3 4 3 3" xfId="1627" xr:uid="{00000000-0005-0000-0000-0000BB010000}"/>
    <cellStyle name="40% - Énfasis3 4 4" xfId="2272" xr:uid="{00000000-0005-0000-0000-0000BC010000}"/>
    <cellStyle name="40% - Énfasis3 4 5" xfId="811" xr:uid="{00000000-0005-0000-0000-0000BD010000}"/>
    <cellStyle name="40% - Énfasis3 5" xfId="943" xr:uid="{00000000-0005-0000-0000-0000BE010000}"/>
    <cellStyle name="40% - Énfasis3 5 2" xfId="1759" xr:uid="{00000000-0005-0000-0000-0000BF010000}"/>
    <cellStyle name="40% - Énfasis3 6" xfId="531" xr:uid="{00000000-0005-0000-0000-0000C0010000}"/>
    <cellStyle name="40% - Énfasis3 7" xfId="1358" xr:uid="{00000000-0005-0000-0000-0000C1010000}"/>
    <cellStyle name="40% - Énfasis4" xfId="10" builtinId="43" customBuiltin="1"/>
    <cellStyle name="40% - Énfasis4 2" xfId="171" xr:uid="{00000000-0005-0000-0000-0000C3010000}"/>
    <cellStyle name="40% - Énfasis4 2 2" xfId="172" xr:uid="{00000000-0005-0000-0000-0000C4010000}"/>
    <cellStyle name="40% - Énfasis4 2 2 2" xfId="173" xr:uid="{00000000-0005-0000-0000-0000C5010000}"/>
    <cellStyle name="40% - Énfasis4 2 2 2 2" xfId="1993" xr:uid="{00000000-0005-0000-0000-0000C6010000}"/>
    <cellStyle name="40% - Énfasis4 2 2 2 3" xfId="2278" xr:uid="{00000000-0005-0000-0000-0000C7010000}"/>
    <cellStyle name="40% - Énfasis4 2 2 2 4" xfId="1178" xr:uid="{00000000-0005-0000-0000-0000C8010000}"/>
    <cellStyle name="40% - Énfasis4 2 2 3" xfId="1586" xr:uid="{00000000-0005-0000-0000-0000C9010000}"/>
    <cellStyle name="40% - Énfasis4 2 2 4" xfId="2277" xr:uid="{00000000-0005-0000-0000-0000CA010000}"/>
    <cellStyle name="40% - Énfasis4 2 2 5" xfId="762" xr:uid="{00000000-0005-0000-0000-0000CB010000}"/>
    <cellStyle name="40% - Énfasis4 2 3" xfId="174" xr:uid="{00000000-0005-0000-0000-0000CC010000}"/>
    <cellStyle name="40% - Énfasis4 2 3 2" xfId="1307" xr:uid="{00000000-0005-0000-0000-0000CD010000}"/>
    <cellStyle name="40% - Énfasis4 2 3 2 2" xfId="2122" xr:uid="{00000000-0005-0000-0000-0000CE010000}"/>
    <cellStyle name="40% - Énfasis4 2 3 3" xfId="1715" xr:uid="{00000000-0005-0000-0000-0000CF010000}"/>
    <cellStyle name="40% - Énfasis4 2 3 4" xfId="2279" xr:uid="{00000000-0005-0000-0000-0000D0010000}"/>
    <cellStyle name="40% - Énfasis4 2 3 5" xfId="899" xr:uid="{00000000-0005-0000-0000-0000D1010000}"/>
    <cellStyle name="40% - Énfasis4 2 4" xfId="1043" xr:uid="{00000000-0005-0000-0000-0000D2010000}"/>
    <cellStyle name="40% - Énfasis4 2 4 2" xfId="1858" xr:uid="{00000000-0005-0000-0000-0000D3010000}"/>
    <cellStyle name="40% - Énfasis4 2 5" xfId="624" xr:uid="{00000000-0005-0000-0000-0000D4010000}"/>
    <cellStyle name="40% - Énfasis4 2 6" xfId="1451" xr:uid="{00000000-0005-0000-0000-0000D5010000}"/>
    <cellStyle name="40% - Énfasis4 2 7" xfId="2276" xr:uid="{00000000-0005-0000-0000-0000D6010000}"/>
    <cellStyle name="40% - Énfasis4 2 8" xfId="490" xr:uid="{00000000-0005-0000-0000-0000D7010000}"/>
    <cellStyle name="40% - Énfasis4 3" xfId="175" xr:uid="{00000000-0005-0000-0000-0000D8010000}"/>
    <cellStyle name="40% - Énfasis4 3 2" xfId="176" xr:uid="{00000000-0005-0000-0000-0000D9010000}"/>
    <cellStyle name="40% - Énfasis4 3 2 2" xfId="177" xr:uid="{00000000-0005-0000-0000-0000DA010000}"/>
    <cellStyle name="40% - Énfasis4 3 2 2 2" xfId="2282" xr:uid="{00000000-0005-0000-0000-0000DB010000}"/>
    <cellStyle name="40% - Énfasis4 3 2 2 3" xfId="1897" xr:uid="{00000000-0005-0000-0000-0000DC010000}"/>
    <cellStyle name="40% - Énfasis4 3 2 3" xfId="2281" xr:uid="{00000000-0005-0000-0000-0000DD010000}"/>
    <cellStyle name="40% - Énfasis4 3 2 4" xfId="1082" xr:uid="{00000000-0005-0000-0000-0000DE010000}"/>
    <cellStyle name="40% - Énfasis4 3 3" xfId="178" xr:uid="{00000000-0005-0000-0000-0000DF010000}"/>
    <cellStyle name="40% - Énfasis4 3 3 2" xfId="2283" xr:uid="{00000000-0005-0000-0000-0000E0010000}"/>
    <cellStyle name="40% - Énfasis4 3 3 3" xfId="1490" xr:uid="{00000000-0005-0000-0000-0000E1010000}"/>
    <cellStyle name="40% - Énfasis4 3 4" xfId="2280" xr:uid="{00000000-0005-0000-0000-0000E2010000}"/>
    <cellStyle name="40% - Énfasis4 3 5" xfId="663" xr:uid="{00000000-0005-0000-0000-0000E3010000}"/>
    <cellStyle name="40% - Énfasis4 4" xfId="179" xr:uid="{00000000-0005-0000-0000-0000E4010000}"/>
    <cellStyle name="40% - Énfasis4 4 2" xfId="180" xr:uid="{00000000-0005-0000-0000-0000E5010000}"/>
    <cellStyle name="40% - Énfasis4 4 2 2" xfId="181" xr:uid="{00000000-0005-0000-0000-0000E6010000}"/>
    <cellStyle name="40% - Énfasis4 4 2 2 2" xfId="2286" xr:uid="{00000000-0005-0000-0000-0000E7010000}"/>
    <cellStyle name="40% - Énfasis4 4 2 2 3" xfId="2036" xr:uid="{00000000-0005-0000-0000-0000E8010000}"/>
    <cellStyle name="40% - Énfasis4 4 2 3" xfId="2285" xr:uid="{00000000-0005-0000-0000-0000E9010000}"/>
    <cellStyle name="40% - Énfasis4 4 2 4" xfId="1221" xr:uid="{00000000-0005-0000-0000-0000EA010000}"/>
    <cellStyle name="40% - Énfasis4 4 3" xfId="182" xr:uid="{00000000-0005-0000-0000-0000EB010000}"/>
    <cellStyle name="40% - Énfasis4 4 3 2" xfId="2287" xr:uid="{00000000-0005-0000-0000-0000EC010000}"/>
    <cellStyle name="40% - Énfasis4 4 3 3" xfId="1629" xr:uid="{00000000-0005-0000-0000-0000ED010000}"/>
    <cellStyle name="40% - Énfasis4 4 4" xfId="2284" xr:uid="{00000000-0005-0000-0000-0000EE010000}"/>
    <cellStyle name="40% - Énfasis4 4 5" xfId="813" xr:uid="{00000000-0005-0000-0000-0000EF010000}"/>
    <cellStyle name="40% - Énfasis4 5" xfId="945" xr:uid="{00000000-0005-0000-0000-0000F0010000}"/>
    <cellStyle name="40% - Énfasis4 5 2" xfId="1761" xr:uid="{00000000-0005-0000-0000-0000F1010000}"/>
    <cellStyle name="40% - Énfasis4 6" xfId="533" xr:uid="{00000000-0005-0000-0000-0000F2010000}"/>
    <cellStyle name="40% - Énfasis4 7" xfId="1360" xr:uid="{00000000-0005-0000-0000-0000F3010000}"/>
    <cellStyle name="40% - Énfasis5" xfId="11" builtinId="47" customBuiltin="1"/>
    <cellStyle name="40% - Énfasis5 2" xfId="183" xr:uid="{00000000-0005-0000-0000-0000F5010000}"/>
    <cellStyle name="40% - Énfasis5 2 2" xfId="184" xr:uid="{00000000-0005-0000-0000-0000F6010000}"/>
    <cellStyle name="40% - Énfasis5 2 2 2" xfId="185" xr:uid="{00000000-0005-0000-0000-0000F7010000}"/>
    <cellStyle name="40% - Énfasis5 2 2 2 2" xfId="1995" xr:uid="{00000000-0005-0000-0000-0000F8010000}"/>
    <cellStyle name="40% - Énfasis5 2 2 2 3" xfId="2290" xr:uid="{00000000-0005-0000-0000-0000F9010000}"/>
    <cellStyle name="40% - Énfasis5 2 2 2 4" xfId="1180" xr:uid="{00000000-0005-0000-0000-0000FA010000}"/>
    <cellStyle name="40% - Énfasis5 2 2 3" xfId="1588" xr:uid="{00000000-0005-0000-0000-0000FB010000}"/>
    <cellStyle name="40% - Énfasis5 2 2 4" xfId="2289" xr:uid="{00000000-0005-0000-0000-0000FC010000}"/>
    <cellStyle name="40% - Énfasis5 2 2 5" xfId="764" xr:uid="{00000000-0005-0000-0000-0000FD010000}"/>
    <cellStyle name="40% - Énfasis5 2 3" xfId="186" xr:uid="{00000000-0005-0000-0000-0000FE010000}"/>
    <cellStyle name="40% - Énfasis5 2 3 2" xfId="1309" xr:uid="{00000000-0005-0000-0000-0000FF010000}"/>
    <cellStyle name="40% - Énfasis5 2 3 2 2" xfId="2124" xr:uid="{00000000-0005-0000-0000-000000020000}"/>
    <cellStyle name="40% - Énfasis5 2 3 3" xfId="1717" xr:uid="{00000000-0005-0000-0000-000001020000}"/>
    <cellStyle name="40% - Énfasis5 2 3 4" xfId="2291" xr:uid="{00000000-0005-0000-0000-000002020000}"/>
    <cellStyle name="40% - Énfasis5 2 3 5" xfId="901" xr:uid="{00000000-0005-0000-0000-000003020000}"/>
    <cellStyle name="40% - Énfasis5 2 4" xfId="1045" xr:uid="{00000000-0005-0000-0000-000004020000}"/>
    <cellStyle name="40% - Énfasis5 2 4 2" xfId="1860" xr:uid="{00000000-0005-0000-0000-000005020000}"/>
    <cellStyle name="40% - Énfasis5 2 5" xfId="626" xr:uid="{00000000-0005-0000-0000-000006020000}"/>
    <cellStyle name="40% - Énfasis5 2 6" xfId="1453" xr:uid="{00000000-0005-0000-0000-000007020000}"/>
    <cellStyle name="40% - Énfasis5 2 7" xfId="2288" xr:uid="{00000000-0005-0000-0000-000008020000}"/>
    <cellStyle name="40% - Énfasis5 2 8" xfId="492" xr:uid="{00000000-0005-0000-0000-000009020000}"/>
    <cellStyle name="40% - Énfasis5 3" xfId="187" xr:uid="{00000000-0005-0000-0000-00000A020000}"/>
    <cellStyle name="40% - Énfasis5 3 2" xfId="188" xr:uid="{00000000-0005-0000-0000-00000B020000}"/>
    <cellStyle name="40% - Énfasis5 3 2 2" xfId="189" xr:uid="{00000000-0005-0000-0000-00000C020000}"/>
    <cellStyle name="40% - Énfasis5 3 2 2 2" xfId="2294" xr:uid="{00000000-0005-0000-0000-00000D020000}"/>
    <cellStyle name="40% - Énfasis5 3 2 2 3" xfId="1899" xr:uid="{00000000-0005-0000-0000-00000E020000}"/>
    <cellStyle name="40% - Énfasis5 3 2 3" xfId="2293" xr:uid="{00000000-0005-0000-0000-00000F020000}"/>
    <cellStyle name="40% - Énfasis5 3 2 4" xfId="1084" xr:uid="{00000000-0005-0000-0000-000010020000}"/>
    <cellStyle name="40% - Énfasis5 3 3" xfId="190" xr:uid="{00000000-0005-0000-0000-000011020000}"/>
    <cellStyle name="40% - Énfasis5 3 3 2" xfId="2295" xr:uid="{00000000-0005-0000-0000-000012020000}"/>
    <cellStyle name="40% - Énfasis5 3 3 3" xfId="1492" xr:uid="{00000000-0005-0000-0000-000013020000}"/>
    <cellStyle name="40% - Énfasis5 3 4" xfId="2292" xr:uid="{00000000-0005-0000-0000-000014020000}"/>
    <cellStyle name="40% - Énfasis5 3 5" xfId="665" xr:uid="{00000000-0005-0000-0000-000015020000}"/>
    <cellStyle name="40% - Énfasis5 4" xfId="191" xr:uid="{00000000-0005-0000-0000-000016020000}"/>
    <cellStyle name="40% - Énfasis5 4 2" xfId="192" xr:uid="{00000000-0005-0000-0000-000017020000}"/>
    <cellStyle name="40% - Énfasis5 4 2 2" xfId="193" xr:uid="{00000000-0005-0000-0000-000018020000}"/>
    <cellStyle name="40% - Énfasis5 4 2 2 2" xfId="2298" xr:uid="{00000000-0005-0000-0000-000019020000}"/>
    <cellStyle name="40% - Énfasis5 4 2 2 3" xfId="2038" xr:uid="{00000000-0005-0000-0000-00001A020000}"/>
    <cellStyle name="40% - Énfasis5 4 2 3" xfId="2297" xr:uid="{00000000-0005-0000-0000-00001B020000}"/>
    <cellStyle name="40% - Énfasis5 4 2 4" xfId="1223" xr:uid="{00000000-0005-0000-0000-00001C020000}"/>
    <cellStyle name="40% - Énfasis5 4 3" xfId="194" xr:uid="{00000000-0005-0000-0000-00001D020000}"/>
    <cellStyle name="40% - Énfasis5 4 3 2" xfId="2299" xr:uid="{00000000-0005-0000-0000-00001E020000}"/>
    <cellStyle name="40% - Énfasis5 4 3 3" xfId="1631" xr:uid="{00000000-0005-0000-0000-00001F020000}"/>
    <cellStyle name="40% - Énfasis5 4 4" xfId="2296" xr:uid="{00000000-0005-0000-0000-000020020000}"/>
    <cellStyle name="40% - Énfasis5 4 5" xfId="815" xr:uid="{00000000-0005-0000-0000-000021020000}"/>
    <cellStyle name="40% - Énfasis5 5" xfId="947" xr:uid="{00000000-0005-0000-0000-000022020000}"/>
    <cellStyle name="40% - Énfasis5 5 2" xfId="1763" xr:uid="{00000000-0005-0000-0000-000023020000}"/>
    <cellStyle name="40% - Énfasis5 6" xfId="535" xr:uid="{00000000-0005-0000-0000-000024020000}"/>
    <cellStyle name="40% - Énfasis5 7" xfId="1362" xr:uid="{00000000-0005-0000-0000-000025020000}"/>
    <cellStyle name="40% - Énfasis6" xfId="12" builtinId="51" customBuiltin="1"/>
    <cellStyle name="40% - Énfasis6 2" xfId="195" xr:uid="{00000000-0005-0000-0000-000027020000}"/>
    <cellStyle name="40% - Énfasis6 2 2" xfId="196" xr:uid="{00000000-0005-0000-0000-000028020000}"/>
    <cellStyle name="40% - Énfasis6 2 2 2" xfId="197" xr:uid="{00000000-0005-0000-0000-000029020000}"/>
    <cellStyle name="40% - Énfasis6 2 2 2 2" xfId="1997" xr:uid="{00000000-0005-0000-0000-00002A020000}"/>
    <cellStyle name="40% - Énfasis6 2 2 2 3" xfId="2302" xr:uid="{00000000-0005-0000-0000-00002B020000}"/>
    <cellStyle name="40% - Énfasis6 2 2 2 4" xfId="1182" xr:uid="{00000000-0005-0000-0000-00002C020000}"/>
    <cellStyle name="40% - Énfasis6 2 2 3" xfId="1590" xr:uid="{00000000-0005-0000-0000-00002D020000}"/>
    <cellStyle name="40% - Énfasis6 2 2 4" xfId="2301" xr:uid="{00000000-0005-0000-0000-00002E020000}"/>
    <cellStyle name="40% - Énfasis6 2 2 5" xfId="766" xr:uid="{00000000-0005-0000-0000-00002F020000}"/>
    <cellStyle name="40% - Énfasis6 2 3" xfId="198" xr:uid="{00000000-0005-0000-0000-000030020000}"/>
    <cellStyle name="40% - Énfasis6 2 3 2" xfId="1311" xr:uid="{00000000-0005-0000-0000-000031020000}"/>
    <cellStyle name="40% - Énfasis6 2 3 2 2" xfId="2126" xr:uid="{00000000-0005-0000-0000-000032020000}"/>
    <cellStyle name="40% - Énfasis6 2 3 3" xfId="1719" xr:uid="{00000000-0005-0000-0000-000033020000}"/>
    <cellStyle name="40% - Énfasis6 2 3 4" xfId="2303" xr:uid="{00000000-0005-0000-0000-000034020000}"/>
    <cellStyle name="40% - Énfasis6 2 3 5" xfId="903" xr:uid="{00000000-0005-0000-0000-000035020000}"/>
    <cellStyle name="40% - Énfasis6 2 4" xfId="1047" xr:uid="{00000000-0005-0000-0000-000036020000}"/>
    <cellStyle name="40% - Énfasis6 2 4 2" xfId="1862" xr:uid="{00000000-0005-0000-0000-000037020000}"/>
    <cellStyle name="40% - Énfasis6 2 5" xfId="628" xr:uid="{00000000-0005-0000-0000-000038020000}"/>
    <cellStyle name="40% - Énfasis6 2 6" xfId="1455" xr:uid="{00000000-0005-0000-0000-000039020000}"/>
    <cellStyle name="40% - Énfasis6 2 7" xfId="2300" xr:uid="{00000000-0005-0000-0000-00003A020000}"/>
    <cellStyle name="40% - Énfasis6 2 8" xfId="494" xr:uid="{00000000-0005-0000-0000-00003B020000}"/>
    <cellStyle name="40% - Énfasis6 3" xfId="199" xr:uid="{00000000-0005-0000-0000-00003C020000}"/>
    <cellStyle name="40% - Énfasis6 3 2" xfId="200" xr:uid="{00000000-0005-0000-0000-00003D020000}"/>
    <cellStyle name="40% - Énfasis6 3 2 2" xfId="201" xr:uid="{00000000-0005-0000-0000-00003E020000}"/>
    <cellStyle name="40% - Énfasis6 3 2 2 2" xfId="2306" xr:uid="{00000000-0005-0000-0000-00003F020000}"/>
    <cellStyle name="40% - Énfasis6 3 2 2 3" xfId="1901" xr:uid="{00000000-0005-0000-0000-000040020000}"/>
    <cellStyle name="40% - Énfasis6 3 2 3" xfId="2305" xr:uid="{00000000-0005-0000-0000-000041020000}"/>
    <cellStyle name="40% - Énfasis6 3 2 4" xfId="1086" xr:uid="{00000000-0005-0000-0000-000042020000}"/>
    <cellStyle name="40% - Énfasis6 3 3" xfId="202" xr:uid="{00000000-0005-0000-0000-000043020000}"/>
    <cellStyle name="40% - Énfasis6 3 3 2" xfId="2307" xr:uid="{00000000-0005-0000-0000-000044020000}"/>
    <cellStyle name="40% - Énfasis6 3 3 3" xfId="1494" xr:uid="{00000000-0005-0000-0000-000045020000}"/>
    <cellStyle name="40% - Énfasis6 3 4" xfId="2304" xr:uid="{00000000-0005-0000-0000-000046020000}"/>
    <cellStyle name="40% - Énfasis6 3 5" xfId="667" xr:uid="{00000000-0005-0000-0000-000047020000}"/>
    <cellStyle name="40% - Énfasis6 4" xfId="203" xr:uid="{00000000-0005-0000-0000-000048020000}"/>
    <cellStyle name="40% - Énfasis6 4 2" xfId="204" xr:uid="{00000000-0005-0000-0000-000049020000}"/>
    <cellStyle name="40% - Énfasis6 4 2 2" xfId="205" xr:uid="{00000000-0005-0000-0000-00004A020000}"/>
    <cellStyle name="40% - Énfasis6 4 2 2 2" xfId="2310" xr:uid="{00000000-0005-0000-0000-00004B020000}"/>
    <cellStyle name="40% - Énfasis6 4 2 2 3" xfId="2040" xr:uid="{00000000-0005-0000-0000-00004C020000}"/>
    <cellStyle name="40% - Énfasis6 4 2 3" xfId="2309" xr:uid="{00000000-0005-0000-0000-00004D020000}"/>
    <cellStyle name="40% - Énfasis6 4 2 4" xfId="1225" xr:uid="{00000000-0005-0000-0000-00004E020000}"/>
    <cellStyle name="40% - Énfasis6 4 3" xfId="206" xr:uid="{00000000-0005-0000-0000-00004F020000}"/>
    <cellStyle name="40% - Énfasis6 4 3 2" xfId="2311" xr:uid="{00000000-0005-0000-0000-000050020000}"/>
    <cellStyle name="40% - Énfasis6 4 3 3" xfId="1633" xr:uid="{00000000-0005-0000-0000-000051020000}"/>
    <cellStyle name="40% - Énfasis6 4 4" xfId="2308" xr:uid="{00000000-0005-0000-0000-000052020000}"/>
    <cellStyle name="40% - Énfasis6 4 5" xfId="817" xr:uid="{00000000-0005-0000-0000-000053020000}"/>
    <cellStyle name="40% - Énfasis6 5" xfId="949" xr:uid="{00000000-0005-0000-0000-000054020000}"/>
    <cellStyle name="40% - Énfasis6 5 2" xfId="1765" xr:uid="{00000000-0005-0000-0000-000055020000}"/>
    <cellStyle name="40% - Énfasis6 6" xfId="537" xr:uid="{00000000-0005-0000-0000-000056020000}"/>
    <cellStyle name="40% - Énfasis6 7" xfId="1364" xr:uid="{00000000-0005-0000-0000-000057020000}"/>
    <cellStyle name="60% - Énfasis1" xfId="13" builtinId="32" customBuiltin="1"/>
    <cellStyle name="60% - Énfasis1 2" xfId="207" xr:uid="{00000000-0005-0000-0000-000059020000}"/>
    <cellStyle name="60% - Énfasis1 3" xfId="208" xr:uid="{00000000-0005-0000-0000-00005A020000}"/>
    <cellStyle name="60% - Énfasis1 4" xfId="209" xr:uid="{00000000-0005-0000-0000-00005B020000}"/>
    <cellStyle name="60% - Énfasis2" xfId="14" builtinId="36" customBuiltin="1"/>
    <cellStyle name="60% - Énfasis2 2" xfId="210" xr:uid="{00000000-0005-0000-0000-00005D020000}"/>
    <cellStyle name="60% - Énfasis2 3" xfId="211" xr:uid="{00000000-0005-0000-0000-00005E020000}"/>
    <cellStyle name="60% - Énfasis2 4" xfId="212" xr:uid="{00000000-0005-0000-0000-00005F020000}"/>
    <cellStyle name="60% - Énfasis3" xfId="15" builtinId="40" customBuiltin="1"/>
    <cellStyle name="60% - Énfasis3 2" xfId="213" xr:uid="{00000000-0005-0000-0000-000061020000}"/>
    <cellStyle name="60% - Énfasis3 3" xfId="214" xr:uid="{00000000-0005-0000-0000-000062020000}"/>
    <cellStyle name="60% - Énfasis3 4" xfId="215" xr:uid="{00000000-0005-0000-0000-000063020000}"/>
    <cellStyle name="60% - Énfasis4" xfId="16" builtinId="44" customBuiltin="1"/>
    <cellStyle name="60% - Énfasis4 2" xfId="216" xr:uid="{00000000-0005-0000-0000-000065020000}"/>
    <cellStyle name="60% - Énfasis4 3" xfId="217" xr:uid="{00000000-0005-0000-0000-000066020000}"/>
    <cellStyle name="60% - Énfasis4 4" xfId="218" xr:uid="{00000000-0005-0000-0000-000067020000}"/>
    <cellStyle name="60% - Énfasis5" xfId="17" builtinId="48" customBuiltin="1"/>
    <cellStyle name="60% - Énfasis5 2" xfId="219" xr:uid="{00000000-0005-0000-0000-000069020000}"/>
    <cellStyle name="60% - Énfasis5 3" xfId="220" xr:uid="{00000000-0005-0000-0000-00006A020000}"/>
    <cellStyle name="60% - Énfasis5 4" xfId="221" xr:uid="{00000000-0005-0000-0000-00006B020000}"/>
    <cellStyle name="60% - Énfasis6" xfId="18" builtinId="52" customBuiltin="1"/>
    <cellStyle name="60% - Énfasis6 2" xfId="222" xr:uid="{00000000-0005-0000-0000-00006D020000}"/>
    <cellStyle name="60% - Énfasis6 3" xfId="223" xr:uid="{00000000-0005-0000-0000-00006E020000}"/>
    <cellStyle name="60% - Énfasis6 4" xfId="224" xr:uid="{00000000-0005-0000-0000-00006F020000}"/>
    <cellStyle name="Buena 2" xfId="225" xr:uid="{00000000-0005-0000-0000-000070020000}"/>
    <cellStyle name="Buena 3" xfId="226" xr:uid="{00000000-0005-0000-0000-000071020000}"/>
    <cellStyle name="Buena 4" xfId="227" xr:uid="{00000000-0005-0000-0000-000072020000}"/>
    <cellStyle name="Bueno" xfId="19" builtinId="26" customBuiltin="1"/>
    <cellStyle name="Cálculo" xfId="20" builtinId="22" customBuiltin="1"/>
    <cellStyle name="Cálculo 2" xfId="228" xr:uid="{00000000-0005-0000-0000-000075020000}"/>
    <cellStyle name="Cálculo 3" xfId="229" xr:uid="{00000000-0005-0000-0000-000076020000}"/>
    <cellStyle name="Cálculo 4" xfId="230" xr:uid="{00000000-0005-0000-0000-000077020000}"/>
    <cellStyle name="Celda de comprobación" xfId="21" builtinId="23" customBuiltin="1"/>
    <cellStyle name="Celda de comprobación 2" xfId="231" xr:uid="{00000000-0005-0000-0000-000079020000}"/>
    <cellStyle name="Celda de comprobación 3" xfId="232" xr:uid="{00000000-0005-0000-0000-00007A020000}"/>
    <cellStyle name="Celda de comprobación 4" xfId="233" xr:uid="{00000000-0005-0000-0000-00007B020000}"/>
    <cellStyle name="Celda vinculada" xfId="22" builtinId="24" customBuiltin="1"/>
    <cellStyle name="Celda vinculada 2" xfId="234" xr:uid="{00000000-0005-0000-0000-00007D020000}"/>
    <cellStyle name="Celda vinculada 3" xfId="235" xr:uid="{00000000-0005-0000-0000-00007E020000}"/>
    <cellStyle name="Celda vinculada 4" xfId="236" xr:uid="{00000000-0005-0000-0000-00007F020000}"/>
    <cellStyle name="Encabezado 1" xfId="38" xr:uid="{00000000-0005-0000-0000-000080020000}"/>
    <cellStyle name="Encabezado 2" xfId="314" xr:uid="{00000000-0005-0000-0000-000081020000}"/>
    <cellStyle name="Encabezado 4" xfId="23" builtinId="19" customBuiltin="1"/>
    <cellStyle name="Encabezado 4 2" xfId="237" xr:uid="{00000000-0005-0000-0000-000083020000}"/>
    <cellStyle name="Encabezado 4 3" xfId="238" xr:uid="{00000000-0005-0000-0000-000084020000}"/>
    <cellStyle name="Encabezado 4 4" xfId="239" xr:uid="{00000000-0005-0000-0000-000085020000}"/>
    <cellStyle name="Énfasis1" xfId="24" builtinId="29" customBuiltin="1"/>
    <cellStyle name="Énfasis1 2" xfId="240" xr:uid="{00000000-0005-0000-0000-000087020000}"/>
    <cellStyle name="Énfasis1 3" xfId="241" xr:uid="{00000000-0005-0000-0000-000088020000}"/>
    <cellStyle name="Énfasis1 4" xfId="242" xr:uid="{00000000-0005-0000-0000-000089020000}"/>
    <cellStyle name="Énfasis1 4 2" xfId="2312" xr:uid="{00000000-0005-0000-0000-00008A020000}"/>
    <cellStyle name="Énfasis1 4 3" xfId="332" xr:uid="{00000000-0005-0000-0000-00008B020000}"/>
    <cellStyle name="Énfasis2" xfId="25" builtinId="33" customBuiltin="1"/>
    <cellStyle name="Énfasis2 2" xfId="243" xr:uid="{00000000-0005-0000-0000-00008D020000}"/>
    <cellStyle name="Énfasis2 3" xfId="244" xr:uid="{00000000-0005-0000-0000-00008E020000}"/>
    <cellStyle name="Énfasis2 4" xfId="245" xr:uid="{00000000-0005-0000-0000-00008F020000}"/>
    <cellStyle name="Énfasis3" xfId="26" builtinId="37" customBuiltin="1"/>
    <cellStyle name="Énfasis3 2" xfId="246" xr:uid="{00000000-0005-0000-0000-000091020000}"/>
    <cellStyle name="Énfasis3 3" xfId="247" xr:uid="{00000000-0005-0000-0000-000092020000}"/>
    <cellStyle name="Énfasis3 4" xfId="248" xr:uid="{00000000-0005-0000-0000-000093020000}"/>
    <cellStyle name="Énfasis4" xfId="27" builtinId="41" customBuiltin="1"/>
    <cellStyle name="Énfasis4 2" xfId="249" xr:uid="{00000000-0005-0000-0000-000095020000}"/>
    <cellStyle name="Énfasis4 3" xfId="250" xr:uid="{00000000-0005-0000-0000-000096020000}"/>
    <cellStyle name="Énfasis4 4" xfId="251" xr:uid="{00000000-0005-0000-0000-000097020000}"/>
    <cellStyle name="Énfasis5" xfId="28" builtinId="45" customBuiltin="1"/>
    <cellStyle name="Énfasis5 2" xfId="252" xr:uid="{00000000-0005-0000-0000-000099020000}"/>
    <cellStyle name="Énfasis5 3" xfId="253" xr:uid="{00000000-0005-0000-0000-00009A020000}"/>
    <cellStyle name="Énfasis5 4" xfId="254" xr:uid="{00000000-0005-0000-0000-00009B020000}"/>
    <cellStyle name="Énfasis6" xfId="29" builtinId="49" customBuiltin="1"/>
    <cellStyle name="Énfasis6 2" xfId="255" xr:uid="{00000000-0005-0000-0000-00009D020000}"/>
    <cellStyle name="Énfasis6 3" xfId="256" xr:uid="{00000000-0005-0000-0000-00009E020000}"/>
    <cellStyle name="Énfasis6 4" xfId="257" xr:uid="{00000000-0005-0000-0000-00009F020000}"/>
    <cellStyle name="Entrada" xfId="30" builtinId="20" customBuiltin="1"/>
    <cellStyle name="Entrada 2" xfId="258" xr:uid="{00000000-0005-0000-0000-0000A1020000}"/>
    <cellStyle name="Entrada 3" xfId="259" xr:uid="{00000000-0005-0000-0000-0000A2020000}"/>
    <cellStyle name="Entrada 4" xfId="260" xr:uid="{00000000-0005-0000-0000-0000A3020000}"/>
    <cellStyle name="Euro" xfId="261" xr:uid="{00000000-0005-0000-0000-0000A4020000}"/>
    <cellStyle name="Fecha" xfId="315" xr:uid="{00000000-0005-0000-0000-0000A5020000}"/>
    <cellStyle name="Fijo" xfId="316" xr:uid="{00000000-0005-0000-0000-0000A6020000}"/>
    <cellStyle name="Hipervínculo 2" xfId="318" xr:uid="{00000000-0005-0000-0000-0000A7020000}"/>
    <cellStyle name="Incorrecto" xfId="31" builtinId="27" customBuiltin="1"/>
    <cellStyle name="Incorrecto 2" xfId="262" xr:uid="{00000000-0005-0000-0000-0000A9020000}"/>
    <cellStyle name="Incorrecto 3" xfId="263" xr:uid="{00000000-0005-0000-0000-0000AA020000}"/>
    <cellStyle name="Incorrecto 4" xfId="264" xr:uid="{00000000-0005-0000-0000-0000AB020000}"/>
    <cellStyle name="Millares [0] 2" xfId="312" xr:uid="{00000000-0005-0000-0000-0000AC020000}"/>
    <cellStyle name="Millares [0] 2 2" xfId="319" xr:uid="{00000000-0005-0000-0000-0000AD020000}"/>
    <cellStyle name="Millares 2" xfId="54" xr:uid="{00000000-0005-0000-0000-0000AE020000}"/>
    <cellStyle name="Millares 2 2" xfId="58" xr:uid="{00000000-0005-0000-0000-0000AF020000}"/>
    <cellStyle name="Millares 2 2 2" xfId="310" xr:uid="{00000000-0005-0000-0000-0000B0020000}"/>
    <cellStyle name="Millares 2 2 2 2" xfId="2321" xr:uid="{00000000-0005-0000-0000-0000B1020000}"/>
    <cellStyle name="Millares 2 2 2 3" xfId="390" xr:uid="{00000000-0005-0000-0000-0000B2020000}"/>
    <cellStyle name="Millares 2 2 3" xfId="2167" xr:uid="{00000000-0005-0000-0000-0000B3020000}"/>
    <cellStyle name="Millares 2 2 4" xfId="337" xr:uid="{00000000-0005-0000-0000-0000B4020000}"/>
    <cellStyle name="Millares 2 3" xfId="265" xr:uid="{00000000-0005-0000-0000-0000B5020000}"/>
    <cellStyle name="Millares 2 3 2" xfId="2313" xr:uid="{00000000-0005-0000-0000-0000B6020000}"/>
    <cellStyle name="Millares 2 3 3" xfId="338" xr:uid="{00000000-0005-0000-0000-0000B7020000}"/>
    <cellStyle name="Millares 2 4" xfId="2166" xr:uid="{00000000-0005-0000-0000-0000B8020000}"/>
    <cellStyle name="Millares 3" xfId="311" xr:uid="{00000000-0005-0000-0000-0000B9020000}"/>
    <cellStyle name="Millares 3 10" xfId="339" xr:uid="{00000000-0005-0000-0000-0000BA020000}"/>
    <cellStyle name="Millares 3 2" xfId="320" xr:uid="{00000000-0005-0000-0000-0000BB020000}"/>
    <cellStyle name="Millares 3 2 2" xfId="779" xr:uid="{00000000-0005-0000-0000-0000BC020000}"/>
    <cellStyle name="Millares 3 2 2 2" xfId="1347" xr:uid="{00000000-0005-0000-0000-0000BD020000}"/>
    <cellStyle name="Millares 3 2 2 3" xfId="1195" xr:uid="{00000000-0005-0000-0000-0000BE020000}"/>
    <cellStyle name="Millares 3 2 2 3 2" xfId="2010" xr:uid="{00000000-0005-0000-0000-0000BF020000}"/>
    <cellStyle name="Millares 3 2 2 4" xfId="1603" xr:uid="{00000000-0005-0000-0000-0000C0020000}"/>
    <cellStyle name="Millares 3 2 3" xfId="916" xr:uid="{00000000-0005-0000-0000-0000C1020000}"/>
    <cellStyle name="Millares 3 2 3 2" xfId="1324" xr:uid="{00000000-0005-0000-0000-0000C2020000}"/>
    <cellStyle name="Millares 3 2 3 2 2" xfId="2139" xr:uid="{00000000-0005-0000-0000-0000C3020000}"/>
    <cellStyle name="Millares 3 2 3 3" xfId="1732" xr:uid="{00000000-0005-0000-0000-0000C4020000}"/>
    <cellStyle name="Millares 3 2 4" xfId="1060" xr:uid="{00000000-0005-0000-0000-0000C5020000}"/>
    <cellStyle name="Millares 3 2 4 2" xfId="1875" xr:uid="{00000000-0005-0000-0000-0000C6020000}"/>
    <cellStyle name="Millares 3 2 5" xfId="641" xr:uid="{00000000-0005-0000-0000-0000C7020000}"/>
    <cellStyle name="Millares 3 2 6" xfId="1468" xr:uid="{00000000-0005-0000-0000-0000C8020000}"/>
    <cellStyle name="Millares 3 2 7" xfId="2324" xr:uid="{00000000-0005-0000-0000-0000C9020000}"/>
    <cellStyle name="Millares 3 2 8" xfId="507" xr:uid="{00000000-0005-0000-0000-0000CA020000}"/>
    <cellStyle name="Millares 3 3" xfId="717" xr:uid="{00000000-0005-0000-0000-0000CB020000}"/>
    <cellStyle name="Millares 3 3 2" xfId="1133" xr:uid="{00000000-0005-0000-0000-0000CC020000}"/>
    <cellStyle name="Millares 3 3 2 2" xfId="1948" xr:uid="{00000000-0005-0000-0000-0000CD020000}"/>
    <cellStyle name="Millares 3 3 3" xfId="1541" xr:uid="{00000000-0005-0000-0000-0000CE020000}"/>
    <cellStyle name="Millares 3 4" xfId="854" xr:uid="{00000000-0005-0000-0000-0000CF020000}"/>
    <cellStyle name="Millares 3 4 2" xfId="1262" xr:uid="{00000000-0005-0000-0000-0000D0020000}"/>
    <cellStyle name="Millares 3 4 2 2" xfId="2077" xr:uid="{00000000-0005-0000-0000-0000D1020000}"/>
    <cellStyle name="Millares 3 4 3" xfId="1670" xr:uid="{00000000-0005-0000-0000-0000D2020000}"/>
    <cellStyle name="Millares 3 5" xfId="998" xr:uid="{00000000-0005-0000-0000-0000D3020000}"/>
    <cellStyle name="Millares 3 5 2" xfId="1813" xr:uid="{00000000-0005-0000-0000-0000D4020000}"/>
    <cellStyle name="Millares 3 6" xfId="579" xr:uid="{00000000-0005-0000-0000-0000D5020000}"/>
    <cellStyle name="Millares 3 7" xfId="1406" xr:uid="{00000000-0005-0000-0000-0000D6020000}"/>
    <cellStyle name="Millares 3 8" xfId="399" xr:uid="{00000000-0005-0000-0000-0000D7020000}"/>
    <cellStyle name="Millares 3 9" xfId="2322" xr:uid="{00000000-0005-0000-0000-0000D8020000}"/>
    <cellStyle name="Moneda 2" xfId="62" xr:uid="{00000000-0005-0000-0000-0000D9020000}"/>
    <cellStyle name="Moneda 2 2" xfId="266" xr:uid="{00000000-0005-0000-0000-0000DA020000}"/>
    <cellStyle name="Moneda 2 2 2" xfId="2314" xr:uid="{00000000-0005-0000-0000-0000DB020000}"/>
    <cellStyle name="Moneda 2 2 3" xfId="341" xr:uid="{00000000-0005-0000-0000-0000DC020000}"/>
    <cellStyle name="Moneda 2 3" xfId="342" xr:uid="{00000000-0005-0000-0000-0000DD020000}"/>
    <cellStyle name="Moneda 2 4" xfId="343" xr:uid="{00000000-0005-0000-0000-0000DE020000}"/>
    <cellStyle name="Moneda 2 5" xfId="2170" xr:uid="{00000000-0005-0000-0000-0000DF020000}"/>
    <cellStyle name="Moneda 2 6" xfId="340" xr:uid="{00000000-0005-0000-0000-0000E0020000}"/>
    <cellStyle name="Moneda 6" xfId="317" xr:uid="{00000000-0005-0000-0000-0000E1020000}"/>
    <cellStyle name="Moneda0" xfId="321" xr:uid="{00000000-0005-0000-0000-0000E2020000}"/>
    <cellStyle name="Neutral" xfId="32" builtinId="28" customBuiltin="1"/>
    <cellStyle name="Neutral 2" xfId="267" xr:uid="{00000000-0005-0000-0000-0000E4020000}"/>
    <cellStyle name="Neutral 3" xfId="268" xr:uid="{00000000-0005-0000-0000-0000E5020000}"/>
    <cellStyle name="Neutral 4" xfId="269" xr:uid="{00000000-0005-0000-0000-0000E6020000}"/>
    <cellStyle name="Normal" xfId="0" builtinId="0"/>
    <cellStyle name="Normal 10" xfId="333" xr:uid="{00000000-0005-0000-0000-0000E8020000}"/>
    <cellStyle name="Normal 10 2" xfId="364" xr:uid="{00000000-0005-0000-0000-0000E9020000}"/>
    <cellStyle name="Normal 10 2 2" xfId="1344" xr:uid="{00000000-0005-0000-0000-0000EA020000}"/>
    <cellStyle name="Normal 10 2 2 2" xfId="2159" xr:uid="{00000000-0005-0000-0000-0000EB020000}"/>
    <cellStyle name="Normal 10 2 3" xfId="1752" xr:uid="{00000000-0005-0000-0000-0000EC020000}"/>
    <cellStyle name="Normal 10 2 4" xfId="936" xr:uid="{00000000-0005-0000-0000-0000ED020000}"/>
    <cellStyle name="Normal 11" xfId="397" xr:uid="{00000000-0005-0000-0000-0000EE020000}"/>
    <cellStyle name="Normal 12" xfId="391" xr:uid="{00000000-0005-0000-0000-0000EF020000}"/>
    <cellStyle name="Normal 13" xfId="404" xr:uid="{00000000-0005-0000-0000-0000F0020000}"/>
    <cellStyle name="Normal 14" xfId="405" xr:uid="{00000000-0005-0000-0000-0000F1020000}"/>
    <cellStyle name="Normal 14 2" xfId="406" xr:uid="{00000000-0005-0000-0000-0000F2020000}"/>
    <cellStyle name="Normal 14 2 2" xfId="455" xr:uid="{00000000-0005-0000-0000-0000F3020000}"/>
    <cellStyle name="Normal 14 2 2 2" xfId="515" xr:uid="{00000000-0005-0000-0000-0000F4020000}"/>
    <cellStyle name="Normal 14 2 2 2 2" xfId="787" xr:uid="{00000000-0005-0000-0000-0000F5020000}"/>
    <cellStyle name="Normal 14 2 2 2 2 2" xfId="1203" xr:uid="{00000000-0005-0000-0000-0000F6020000}"/>
    <cellStyle name="Normal 14 2 2 2 2 2 2" xfId="2018" xr:uid="{00000000-0005-0000-0000-0000F7020000}"/>
    <cellStyle name="Normal 14 2 2 2 2 3" xfId="1611" xr:uid="{00000000-0005-0000-0000-0000F8020000}"/>
    <cellStyle name="Normal 14 2 2 2 3" xfId="924" xr:uid="{00000000-0005-0000-0000-0000F9020000}"/>
    <cellStyle name="Normal 14 2 2 2 3 2" xfId="1332" xr:uid="{00000000-0005-0000-0000-0000FA020000}"/>
    <cellStyle name="Normal 14 2 2 2 3 2 2" xfId="2147" xr:uid="{00000000-0005-0000-0000-0000FB020000}"/>
    <cellStyle name="Normal 14 2 2 2 3 3" xfId="1740" xr:uid="{00000000-0005-0000-0000-0000FC020000}"/>
    <cellStyle name="Normal 14 2 2 2 4" xfId="1068" xr:uid="{00000000-0005-0000-0000-0000FD020000}"/>
    <cellStyle name="Normal 14 2 2 2 4 2" xfId="1883" xr:uid="{00000000-0005-0000-0000-0000FE020000}"/>
    <cellStyle name="Normal 14 2 2 2 5" xfId="649" xr:uid="{00000000-0005-0000-0000-0000FF020000}"/>
    <cellStyle name="Normal 14 2 2 2 6" xfId="1476" xr:uid="{00000000-0005-0000-0000-000000030000}"/>
    <cellStyle name="Normal 14 2 2 3" xfId="725" xr:uid="{00000000-0005-0000-0000-000001030000}"/>
    <cellStyle name="Normal 14 2 2 3 2" xfId="1141" xr:uid="{00000000-0005-0000-0000-000002030000}"/>
    <cellStyle name="Normal 14 2 2 3 2 2" xfId="1956" xr:uid="{00000000-0005-0000-0000-000003030000}"/>
    <cellStyle name="Normal 14 2 2 3 3" xfId="1549" xr:uid="{00000000-0005-0000-0000-000004030000}"/>
    <cellStyle name="Normal 14 2 2 4" xfId="862" xr:uid="{00000000-0005-0000-0000-000005030000}"/>
    <cellStyle name="Normal 14 2 2 4 2" xfId="1270" xr:uid="{00000000-0005-0000-0000-000006030000}"/>
    <cellStyle name="Normal 14 2 2 4 2 2" xfId="2085" xr:uid="{00000000-0005-0000-0000-000007030000}"/>
    <cellStyle name="Normal 14 2 2 4 3" xfId="1678" xr:uid="{00000000-0005-0000-0000-000008030000}"/>
    <cellStyle name="Normal 14 2 2 5" xfId="1006" xr:uid="{00000000-0005-0000-0000-000009030000}"/>
    <cellStyle name="Normal 14 2 2 5 2" xfId="1821" xr:uid="{00000000-0005-0000-0000-00000A030000}"/>
    <cellStyle name="Normal 14 2 2 6" xfId="587" xr:uid="{00000000-0005-0000-0000-00000B030000}"/>
    <cellStyle name="Normal 14 2 2 7" xfId="1414" xr:uid="{00000000-0005-0000-0000-00000C030000}"/>
    <cellStyle name="Normal 14 2 3" xfId="465" xr:uid="{00000000-0005-0000-0000-00000D030000}"/>
    <cellStyle name="Normal 14 2 3 2" xfId="737" xr:uid="{00000000-0005-0000-0000-00000E030000}"/>
    <cellStyle name="Normal 14 2 3 2 2" xfId="1153" xr:uid="{00000000-0005-0000-0000-00000F030000}"/>
    <cellStyle name="Normal 14 2 3 2 2 2" xfId="1968" xr:uid="{00000000-0005-0000-0000-000010030000}"/>
    <cellStyle name="Normal 14 2 3 2 3" xfId="1561" xr:uid="{00000000-0005-0000-0000-000011030000}"/>
    <cellStyle name="Normal 14 2 3 3" xfId="874" xr:uid="{00000000-0005-0000-0000-000012030000}"/>
    <cellStyle name="Normal 14 2 3 3 2" xfId="1282" xr:uid="{00000000-0005-0000-0000-000013030000}"/>
    <cellStyle name="Normal 14 2 3 3 2 2" xfId="2097" xr:uid="{00000000-0005-0000-0000-000014030000}"/>
    <cellStyle name="Normal 14 2 3 3 3" xfId="1690" xr:uid="{00000000-0005-0000-0000-000015030000}"/>
    <cellStyle name="Normal 14 2 3 4" xfId="1018" xr:uid="{00000000-0005-0000-0000-000016030000}"/>
    <cellStyle name="Normal 14 2 3 4 2" xfId="1833" xr:uid="{00000000-0005-0000-0000-000017030000}"/>
    <cellStyle name="Normal 14 2 3 5" xfId="599" xr:uid="{00000000-0005-0000-0000-000018030000}"/>
    <cellStyle name="Normal 14 2 3 6" xfId="1426" xr:uid="{00000000-0005-0000-0000-000019030000}"/>
    <cellStyle name="Normal 14 2 4" xfId="687" xr:uid="{00000000-0005-0000-0000-00001A030000}"/>
    <cellStyle name="Normal 14 2 4 2" xfId="1103" xr:uid="{00000000-0005-0000-0000-00001B030000}"/>
    <cellStyle name="Normal 14 2 4 2 2" xfId="1918" xr:uid="{00000000-0005-0000-0000-00001C030000}"/>
    <cellStyle name="Normal 14 2 4 3" xfId="1511" xr:uid="{00000000-0005-0000-0000-00001D030000}"/>
    <cellStyle name="Normal 14 2 5" xfId="824" xr:uid="{00000000-0005-0000-0000-00001E030000}"/>
    <cellStyle name="Normal 14 2 5 2" xfId="1232" xr:uid="{00000000-0005-0000-0000-00001F030000}"/>
    <cellStyle name="Normal 14 2 5 2 2" xfId="2047" xr:uid="{00000000-0005-0000-0000-000020030000}"/>
    <cellStyle name="Normal 14 2 5 3" xfId="1640" xr:uid="{00000000-0005-0000-0000-000021030000}"/>
    <cellStyle name="Normal 14 2 6" xfId="968" xr:uid="{00000000-0005-0000-0000-000022030000}"/>
    <cellStyle name="Normal 14 2 6 2" xfId="1783" xr:uid="{00000000-0005-0000-0000-000023030000}"/>
    <cellStyle name="Normal 14 2 7" xfId="549" xr:uid="{00000000-0005-0000-0000-000024030000}"/>
    <cellStyle name="Normal 14 2 8" xfId="1376" xr:uid="{00000000-0005-0000-0000-000025030000}"/>
    <cellStyle name="Normal 14 3" xfId="454" xr:uid="{00000000-0005-0000-0000-000026030000}"/>
    <cellStyle name="Normal 14 3 2" xfId="514" xr:uid="{00000000-0005-0000-0000-000027030000}"/>
    <cellStyle name="Normal 14 3 2 2" xfId="786" xr:uid="{00000000-0005-0000-0000-000028030000}"/>
    <cellStyle name="Normal 14 3 2 2 2" xfId="1202" xr:uid="{00000000-0005-0000-0000-000029030000}"/>
    <cellStyle name="Normal 14 3 2 2 2 2" xfId="2017" xr:uid="{00000000-0005-0000-0000-00002A030000}"/>
    <cellStyle name="Normal 14 3 2 2 3" xfId="1610" xr:uid="{00000000-0005-0000-0000-00002B030000}"/>
    <cellStyle name="Normal 14 3 2 3" xfId="923" xr:uid="{00000000-0005-0000-0000-00002C030000}"/>
    <cellStyle name="Normal 14 3 2 3 2" xfId="1331" xr:uid="{00000000-0005-0000-0000-00002D030000}"/>
    <cellStyle name="Normal 14 3 2 3 2 2" xfId="2146" xr:uid="{00000000-0005-0000-0000-00002E030000}"/>
    <cellStyle name="Normal 14 3 2 3 3" xfId="1739" xr:uid="{00000000-0005-0000-0000-00002F030000}"/>
    <cellStyle name="Normal 14 3 2 4" xfId="1067" xr:uid="{00000000-0005-0000-0000-000030030000}"/>
    <cellStyle name="Normal 14 3 2 4 2" xfId="1882" xr:uid="{00000000-0005-0000-0000-000031030000}"/>
    <cellStyle name="Normal 14 3 2 5" xfId="648" xr:uid="{00000000-0005-0000-0000-000032030000}"/>
    <cellStyle name="Normal 14 3 2 6" xfId="1475" xr:uid="{00000000-0005-0000-0000-000033030000}"/>
    <cellStyle name="Normal 14 3 3" xfId="724" xr:uid="{00000000-0005-0000-0000-000034030000}"/>
    <cellStyle name="Normal 14 3 3 2" xfId="1140" xr:uid="{00000000-0005-0000-0000-000035030000}"/>
    <cellStyle name="Normal 14 3 3 2 2" xfId="1955" xr:uid="{00000000-0005-0000-0000-000036030000}"/>
    <cellStyle name="Normal 14 3 3 3" xfId="1548" xr:uid="{00000000-0005-0000-0000-000037030000}"/>
    <cellStyle name="Normal 14 3 4" xfId="861" xr:uid="{00000000-0005-0000-0000-000038030000}"/>
    <cellStyle name="Normal 14 3 4 2" xfId="1269" xr:uid="{00000000-0005-0000-0000-000039030000}"/>
    <cellStyle name="Normal 14 3 4 2 2" xfId="2084" xr:uid="{00000000-0005-0000-0000-00003A030000}"/>
    <cellStyle name="Normal 14 3 4 3" xfId="1677" xr:uid="{00000000-0005-0000-0000-00003B030000}"/>
    <cellStyle name="Normal 14 3 5" xfId="1005" xr:uid="{00000000-0005-0000-0000-00003C030000}"/>
    <cellStyle name="Normal 14 3 5 2" xfId="1820" xr:uid="{00000000-0005-0000-0000-00003D030000}"/>
    <cellStyle name="Normal 14 3 6" xfId="586" xr:uid="{00000000-0005-0000-0000-00003E030000}"/>
    <cellStyle name="Normal 14 3 7" xfId="1413" xr:uid="{00000000-0005-0000-0000-00003F030000}"/>
    <cellStyle name="Normal 14 4" xfId="464" xr:uid="{00000000-0005-0000-0000-000040030000}"/>
    <cellStyle name="Normal 14 4 2" xfId="736" xr:uid="{00000000-0005-0000-0000-000041030000}"/>
    <cellStyle name="Normal 14 4 2 2" xfId="1152" xr:uid="{00000000-0005-0000-0000-000042030000}"/>
    <cellStyle name="Normal 14 4 2 2 2" xfId="1967" xr:uid="{00000000-0005-0000-0000-000043030000}"/>
    <cellStyle name="Normal 14 4 2 3" xfId="1560" xr:uid="{00000000-0005-0000-0000-000044030000}"/>
    <cellStyle name="Normal 14 4 3" xfId="873" xr:uid="{00000000-0005-0000-0000-000045030000}"/>
    <cellStyle name="Normal 14 4 3 2" xfId="1281" xr:uid="{00000000-0005-0000-0000-000046030000}"/>
    <cellStyle name="Normal 14 4 3 2 2" xfId="2096" xr:uid="{00000000-0005-0000-0000-000047030000}"/>
    <cellStyle name="Normal 14 4 3 3" xfId="1689" xr:uid="{00000000-0005-0000-0000-000048030000}"/>
    <cellStyle name="Normal 14 4 4" xfId="1017" xr:uid="{00000000-0005-0000-0000-000049030000}"/>
    <cellStyle name="Normal 14 4 4 2" xfId="1832" xr:uid="{00000000-0005-0000-0000-00004A030000}"/>
    <cellStyle name="Normal 14 4 5" xfId="598" xr:uid="{00000000-0005-0000-0000-00004B030000}"/>
    <cellStyle name="Normal 14 4 6" xfId="1425" xr:uid="{00000000-0005-0000-0000-00004C030000}"/>
    <cellStyle name="Normal 14 5" xfId="686" xr:uid="{00000000-0005-0000-0000-00004D030000}"/>
    <cellStyle name="Normal 14 5 2" xfId="1102" xr:uid="{00000000-0005-0000-0000-00004E030000}"/>
    <cellStyle name="Normal 14 5 2 2" xfId="1917" xr:uid="{00000000-0005-0000-0000-00004F030000}"/>
    <cellStyle name="Normal 14 5 3" xfId="1510" xr:uid="{00000000-0005-0000-0000-000050030000}"/>
    <cellStyle name="Normal 14 6" xfId="823" xr:uid="{00000000-0005-0000-0000-000051030000}"/>
    <cellStyle name="Normal 14 6 2" xfId="1231" xr:uid="{00000000-0005-0000-0000-000052030000}"/>
    <cellStyle name="Normal 14 6 2 2" xfId="2046" xr:uid="{00000000-0005-0000-0000-000053030000}"/>
    <cellStyle name="Normal 14 6 3" xfId="1639" xr:uid="{00000000-0005-0000-0000-000054030000}"/>
    <cellStyle name="Normal 14 7" xfId="967" xr:uid="{00000000-0005-0000-0000-000055030000}"/>
    <cellStyle name="Normal 14 7 2" xfId="1782" xr:uid="{00000000-0005-0000-0000-000056030000}"/>
    <cellStyle name="Normal 14 8" xfId="548" xr:uid="{00000000-0005-0000-0000-000057030000}"/>
    <cellStyle name="Normal 14 9" xfId="1375" xr:uid="{00000000-0005-0000-0000-000058030000}"/>
    <cellStyle name="Normal 15" xfId="436" xr:uid="{00000000-0005-0000-0000-000059030000}"/>
    <cellStyle name="Normal 15 2" xfId="495" xr:uid="{00000000-0005-0000-0000-00005A030000}"/>
    <cellStyle name="Normal 15 2 2" xfId="767" xr:uid="{00000000-0005-0000-0000-00005B030000}"/>
    <cellStyle name="Normal 15 2 2 2" xfId="1183" xr:uid="{00000000-0005-0000-0000-00005C030000}"/>
    <cellStyle name="Normal 15 2 2 2 2" xfId="1998" xr:uid="{00000000-0005-0000-0000-00005D030000}"/>
    <cellStyle name="Normal 15 2 2 3" xfId="1591" xr:uid="{00000000-0005-0000-0000-00005E030000}"/>
    <cellStyle name="Normal 15 2 3" xfId="904" xr:uid="{00000000-0005-0000-0000-00005F030000}"/>
    <cellStyle name="Normal 15 2 3 2" xfId="1312" xr:uid="{00000000-0005-0000-0000-000060030000}"/>
    <cellStyle name="Normal 15 2 3 2 2" xfId="2127" xr:uid="{00000000-0005-0000-0000-000061030000}"/>
    <cellStyle name="Normal 15 2 3 3" xfId="1720" xr:uid="{00000000-0005-0000-0000-000062030000}"/>
    <cellStyle name="Normal 15 2 4" xfId="1048" xr:uid="{00000000-0005-0000-0000-000063030000}"/>
    <cellStyle name="Normal 15 2 4 2" xfId="1863" xr:uid="{00000000-0005-0000-0000-000064030000}"/>
    <cellStyle name="Normal 15 2 5" xfId="629" xr:uid="{00000000-0005-0000-0000-000065030000}"/>
    <cellStyle name="Normal 15 2 6" xfId="1456" xr:uid="{00000000-0005-0000-0000-000066030000}"/>
    <cellStyle name="Normal 15 3" xfId="705" xr:uid="{00000000-0005-0000-0000-000067030000}"/>
    <cellStyle name="Normal 15 3 2" xfId="1121" xr:uid="{00000000-0005-0000-0000-000068030000}"/>
    <cellStyle name="Normal 15 3 2 2" xfId="1936" xr:uid="{00000000-0005-0000-0000-000069030000}"/>
    <cellStyle name="Normal 15 3 3" xfId="1529" xr:uid="{00000000-0005-0000-0000-00006A030000}"/>
    <cellStyle name="Normal 15 4" xfId="842" xr:uid="{00000000-0005-0000-0000-00006B030000}"/>
    <cellStyle name="Normal 15 4 2" xfId="1250" xr:uid="{00000000-0005-0000-0000-00006C030000}"/>
    <cellStyle name="Normal 15 4 2 2" xfId="2065" xr:uid="{00000000-0005-0000-0000-00006D030000}"/>
    <cellStyle name="Normal 15 4 3" xfId="1658" xr:uid="{00000000-0005-0000-0000-00006E030000}"/>
    <cellStyle name="Normal 15 5" xfId="986" xr:uid="{00000000-0005-0000-0000-00006F030000}"/>
    <cellStyle name="Normal 15 5 2" xfId="1801" xr:uid="{00000000-0005-0000-0000-000070030000}"/>
    <cellStyle name="Normal 15 6" xfId="567" xr:uid="{00000000-0005-0000-0000-000071030000}"/>
    <cellStyle name="Normal 15 7" xfId="1394" xr:uid="{00000000-0005-0000-0000-000072030000}"/>
    <cellStyle name="Normal 16" xfId="794" xr:uid="{00000000-0005-0000-0000-000073030000}"/>
    <cellStyle name="Normal 16 2" xfId="795" xr:uid="{00000000-0005-0000-0000-000074030000}"/>
    <cellStyle name="Normal 16 3" xfId="1345" xr:uid="{00000000-0005-0000-0000-000075030000}"/>
    <cellStyle name="Normal 17" xfId="655" xr:uid="{00000000-0005-0000-0000-000076030000}"/>
    <cellStyle name="Normal 17 2" xfId="1074" xr:uid="{00000000-0005-0000-0000-000077030000}"/>
    <cellStyle name="Normal 17 2 2" xfId="1889" xr:uid="{00000000-0005-0000-0000-000078030000}"/>
    <cellStyle name="Normal 17 3" xfId="1482" xr:uid="{00000000-0005-0000-0000-000079030000}"/>
    <cellStyle name="Normal 18" xfId="950" xr:uid="{00000000-0005-0000-0000-00007A030000}"/>
    <cellStyle name="Normal 18 2" xfId="1766" xr:uid="{00000000-0005-0000-0000-00007B030000}"/>
    <cellStyle name="Normal 19" xfId="937" xr:uid="{00000000-0005-0000-0000-00007C030000}"/>
    <cellStyle name="Normal 19 2" xfId="1753" xr:uid="{00000000-0005-0000-0000-00007D030000}"/>
    <cellStyle name="Normal 2" xfId="42" xr:uid="{00000000-0005-0000-0000-00007E030000}"/>
    <cellStyle name="Normal 2 2" xfId="44" xr:uid="{00000000-0005-0000-0000-00007F030000}"/>
    <cellStyle name="Normal 2 2 2" xfId="45" xr:uid="{00000000-0005-0000-0000-000080030000}"/>
    <cellStyle name="Normal 2 2 2 2" xfId="394" xr:uid="{00000000-0005-0000-0000-000081030000}"/>
    <cellStyle name="Normal 2 2 2 3" xfId="2326" xr:uid="{00000000-0005-0000-0000-000082030000}"/>
    <cellStyle name="Normal 2 2 2 4" xfId="329" xr:uid="{00000000-0005-0000-0000-000083030000}"/>
    <cellStyle name="Normal 2 2 2 5" xfId="323" xr:uid="{00000000-0005-0000-0000-000084030000}"/>
    <cellStyle name="Normal 2 2 3" xfId="344" xr:uid="{00000000-0005-0000-0000-000085030000}"/>
    <cellStyle name="Normal 2 2 4" xfId="345" xr:uid="{00000000-0005-0000-0000-000086030000}"/>
    <cellStyle name="Normal 2 3" xfId="56" xr:uid="{00000000-0005-0000-0000-000087030000}"/>
    <cellStyle name="Normal 2 4" xfId="61" xr:uid="{00000000-0005-0000-0000-000088030000}"/>
    <cellStyle name="Normal 2 4 2" xfId="2169" xr:uid="{00000000-0005-0000-0000-000089030000}"/>
    <cellStyle name="Normal 2 4 3" xfId="346" xr:uid="{00000000-0005-0000-0000-00008A030000}"/>
    <cellStyle name="Normal 2 5" xfId="322" xr:uid="{00000000-0005-0000-0000-00008B030000}"/>
    <cellStyle name="Normal 2 5 2" xfId="2325" xr:uid="{00000000-0005-0000-0000-00008C030000}"/>
    <cellStyle name="Normal 2 5 3" xfId="347" xr:uid="{00000000-0005-0000-0000-00008D030000}"/>
    <cellStyle name="Normal 3" xfId="43" xr:uid="{00000000-0005-0000-0000-00008E030000}"/>
    <cellStyle name="Normal 3 2" xfId="64" xr:uid="{00000000-0005-0000-0000-00008F030000}"/>
    <cellStyle name="Normal 3 2 2" xfId="270" xr:uid="{00000000-0005-0000-0000-000090030000}"/>
    <cellStyle name="Normal 3 2 2 2" xfId="402" xr:uid="{00000000-0005-0000-0000-000091030000}"/>
    <cellStyle name="Normal 3 2 2 3" xfId="417" xr:uid="{00000000-0005-0000-0000-000092030000}"/>
    <cellStyle name="Normal 3 2 2 4" xfId="799" xr:uid="{00000000-0005-0000-0000-000093030000}"/>
    <cellStyle name="Normal 3 2 2 5" xfId="387" xr:uid="{00000000-0005-0000-0000-000094030000}"/>
    <cellStyle name="Normal 3 2 2 6" xfId="349" xr:uid="{00000000-0005-0000-0000-000095030000}"/>
    <cellStyle name="Normal 3 2 3" xfId="383" xr:uid="{00000000-0005-0000-0000-000096030000}"/>
    <cellStyle name="Normal 3 2 4" xfId="369" xr:uid="{00000000-0005-0000-0000-000097030000}"/>
    <cellStyle name="Normal 3 2 5" xfId="368" xr:uid="{00000000-0005-0000-0000-000098030000}"/>
    <cellStyle name="Normal 3 2 6" xfId="348" xr:uid="{00000000-0005-0000-0000-000099030000}"/>
    <cellStyle name="Normal 3 3" xfId="59" xr:uid="{00000000-0005-0000-0000-00009A030000}"/>
    <cellStyle name="Normal 3 3 2" xfId="388" xr:uid="{00000000-0005-0000-0000-00009B030000}"/>
    <cellStyle name="Normal 3 3 2 2" xfId="403" xr:uid="{00000000-0005-0000-0000-00009C030000}"/>
    <cellStyle name="Normal 3 3 2 3" xfId="418" xr:uid="{00000000-0005-0000-0000-00009D030000}"/>
    <cellStyle name="Normal 3 3 2 4" xfId="798" xr:uid="{00000000-0005-0000-0000-00009E030000}"/>
    <cellStyle name="Normal 3 3 3" xfId="382" xr:uid="{00000000-0005-0000-0000-00009F030000}"/>
    <cellStyle name="Normal 3 3 4" xfId="2168" xr:uid="{00000000-0005-0000-0000-0000A0030000}"/>
    <cellStyle name="Normal 3 3 5" xfId="350" xr:uid="{00000000-0005-0000-0000-0000A1030000}"/>
    <cellStyle name="Normal 3 4" xfId="324" xr:uid="{00000000-0005-0000-0000-0000A2030000}"/>
    <cellStyle name="Normal 3 4 2" xfId="386" xr:uid="{00000000-0005-0000-0000-0000A3030000}"/>
    <cellStyle name="Normal 3 4 3" xfId="2327" xr:uid="{00000000-0005-0000-0000-0000A4030000}"/>
    <cellStyle name="Normal 3 4 4" xfId="351" xr:uid="{00000000-0005-0000-0000-0000A5030000}"/>
    <cellStyle name="Normal 3 5" xfId="352" xr:uid="{00000000-0005-0000-0000-0000A6030000}"/>
    <cellStyle name="Normal 3 6" xfId="353" xr:uid="{00000000-0005-0000-0000-0000A7030000}"/>
    <cellStyle name="Normal 3 6 2" xfId="800" xr:uid="{00000000-0005-0000-0000-0000A8030000}"/>
    <cellStyle name="Normal 3 6 3" xfId="797" xr:uid="{00000000-0005-0000-0000-0000A9030000}"/>
    <cellStyle name="Normal 3 6 4" xfId="672" xr:uid="{00000000-0005-0000-0000-0000AA030000}"/>
    <cellStyle name="Normal 3 7" xfId="334" xr:uid="{00000000-0005-0000-0000-0000AB030000}"/>
    <cellStyle name="Normal 3 7 2" xfId="1346" xr:uid="{00000000-0005-0000-0000-0000AC030000}"/>
    <cellStyle name="Normal 3 7 2 2" xfId="2160" xr:uid="{00000000-0005-0000-0000-0000AD030000}"/>
    <cellStyle name="Normal 3 7 3" xfId="669" xr:uid="{00000000-0005-0000-0000-0000AE030000}"/>
    <cellStyle name="Normal 3 7 4" xfId="366" xr:uid="{00000000-0005-0000-0000-0000AF030000}"/>
    <cellStyle name="Normal 3 8" xfId="48" xr:uid="{00000000-0005-0000-0000-0000B0030000}"/>
    <cellStyle name="Normal 4" xfId="46" xr:uid="{00000000-0005-0000-0000-0000B1030000}"/>
    <cellStyle name="Normal 4 10" xfId="801" xr:uid="{00000000-0005-0000-0000-0000B2030000}"/>
    <cellStyle name="Normal 4 10 2" xfId="1209" xr:uid="{00000000-0005-0000-0000-0000B3030000}"/>
    <cellStyle name="Normal 4 10 2 2" xfId="2024" xr:uid="{00000000-0005-0000-0000-0000B4030000}"/>
    <cellStyle name="Normal 4 10 3" xfId="1617" xr:uid="{00000000-0005-0000-0000-0000B5030000}"/>
    <cellStyle name="Normal 4 11" xfId="930" xr:uid="{00000000-0005-0000-0000-0000B6030000}"/>
    <cellStyle name="Normal 4 11 2" xfId="1338" xr:uid="{00000000-0005-0000-0000-0000B7030000}"/>
    <cellStyle name="Normal 4 11 2 2" xfId="2153" xr:uid="{00000000-0005-0000-0000-0000B8030000}"/>
    <cellStyle name="Normal 4 11 3" xfId="1746" xr:uid="{00000000-0005-0000-0000-0000B9030000}"/>
    <cellStyle name="Normal 4 12" xfId="951" xr:uid="{00000000-0005-0000-0000-0000BA030000}"/>
    <cellStyle name="Normal 4 12 2" xfId="1767" xr:uid="{00000000-0005-0000-0000-0000BB030000}"/>
    <cellStyle name="Normal 4 13" xfId="521" xr:uid="{00000000-0005-0000-0000-0000BC030000}"/>
    <cellStyle name="Normal 4 14" xfId="1348" xr:uid="{00000000-0005-0000-0000-0000BD030000}"/>
    <cellStyle name="Normal 4 2" xfId="63" xr:uid="{00000000-0005-0000-0000-0000BE030000}"/>
    <cellStyle name="Normal 4 2 10" xfId="1377" xr:uid="{00000000-0005-0000-0000-0000BF030000}"/>
    <cellStyle name="Normal 4 2 11" xfId="370" xr:uid="{00000000-0005-0000-0000-0000C0030000}"/>
    <cellStyle name="Normal 4 2 2" xfId="271" xr:uid="{00000000-0005-0000-0000-0000C1030000}"/>
    <cellStyle name="Normal 4 2 2 10" xfId="401" xr:uid="{00000000-0005-0000-0000-0000C2030000}"/>
    <cellStyle name="Normal 4 2 2 2" xfId="447" xr:uid="{00000000-0005-0000-0000-0000C3030000}"/>
    <cellStyle name="Normal 4 2 2 2 2" xfId="508" xr:uid="{00000000-0005-0000-0000-0000C4030000}"/>
    <cellStyle name="Normal 4 2 2 2 2 2" xfId="780" xr:uid="{00000000-0005-0000-0000-0000C5030000}"/>
    <cellStyle name="Normal 4 2 2 2 2 2 2" xfId="1196" xr:uid="{00000000-0005-0000-0000-0000C6030000}"/>
    <cellStyle name="Normal 4 2 2 2 2 2 2 2" xfId="2011" xr:uid="{00000000-0005-0000-0000-0000C7030000}"/>
    <cellStyle name="Normal 4 2 2 2 2 2 3" xfId="1604" xr:uid="{00000000-0005-0000-0000-0000C8030000}"/>
    <cellStyle name="Normal 4 2 2 2 2 3" xfId="917" xr:uid="{00000000-0005-0000-0000-0000C9030000}"/>
    <cellStyle name="Normal 4 2 2 2 2 3 2" xfId="1325" xr:uid="{00000000-0005-0000-0000-0000CA030000}"/>
    <cellStyle name="Normal 4 2 2 2 2 3 2 2" xfId="2140" xr:uid="{00000000-0005-0000-0000-0000CB030000}"/>
    <cellStyle name="Normal 4 2 2 2 2 3 3" xfId="1733" xr:uid="{00000000-0005-0000-0000-0000CC030000}"/>
    <cellStyle name="Normal 4 2 2 2 2 4" xfId="1061" xr:uid="{00000000-0005-0000-0000-0000CD030000}"/>
    <cellStyle name="Normal 4 2 2 2 2 4 2" xfId="1876" xr:uid="{00000000-0005-0000-0000-0000CE030000}"/>
    <cellStyle name="Normal 4 2 2 2 2 5" xfId="642" xr:uid="{00000000-0005-0000-0000-0000CF030000}"/>
    <cellStyle name="Normal 4 2 2 2 2 6" xfId="1469" xr:uid="{00000000-0005-0000-0000-0000D0030000}"/>
    <cellStyle name="Normal 4 2 2 2 3" xfId="718" xr:uid="{00000000-0005-0000-0000-0000D1030000}"/>
    <cellStyle name="Normal 4 2 2 2 3 2" xfId="1134" xr:uid="{00000000-0005-0000-0000-0000D2030000}"/>
    <cellStyle name="Normal 4 2 2 2 3 2 2" xfId="1949" xr:uid="{00000000-0005-0000-0000-0000D3030000}"/>
    <cellStyle name="Normal 4 2 2 2 3 3" xfId="1542" xr:uid="{00000000-0005-0000-0000-0000D4030000}"/>
    <cellStyle name="Normal 4 2 2 2 4" xfId="855" xr:uid="{00000000-0005-0000-0000-0000D5030000}"/>
    <cellStyle name="Normal 4 2 2 2 4 2" xfId="1263" xr:uid="{00000000-0005-0000-0000-0000D6030000}"/>
    <cellStyle name="Normal 4 2 2 2 4 2 2" xfId="2078" xr:uid="{00000000-0005-0000-0000-0000D7030000}"/>
    <cellStyle name="Normal 4 2 2 2 4 3" xfId="1671" xr:uid="{00000000-0005-0000-0000-0000D8030000}"/>
    <cellStyle name="Normal 4 2 2 2 5" xfId="999" xr:uid="{00000000-0005-0000-0000-0000D9030000}"/>
    <cellStyle name="Normal 4 2 2 2 5 2" xfId="1814" xr:uid="{00000000-0005-0000-0000-0000DA030000}"/>
    <cellStyle name="Normal 4 2 2 2 6" xfId="580" xr:uid="{00000000-0005-0000-0000-0000DB030000}"/>
    <cellStyle name="Normal 4 2 2 2 7" xfId="1407" xr:uid="{00000000-0005-0000-0000-0000DC030000}"/>
    <cellStyle name="Normal 4 2 2 3" xfId="467" xr:uid="{00000000-0005-0000-0000-0000DD030000}"/>
    <cellStyle name="Normal 4 2 2 3 2" xfId="739" xr:uid="{00000000-0005-0000-0000-0000DE030000}"/>
    <cellStyle name="Normal 4 2 2 3 2 2" xfId="1155" xr:uid="{00000000-0005-0000-0000-0000DF030000}"/>
    <cellStyle name="Normal 4 2 2 3 2 2 2" xfId="1970" xr:uid="{00000000-0005-0000-0000-0000E0030000}"/>
    <cellStyle name="Normal 4 2 2 3 2 3" xfId="1563" xr:uid="{00000000-0005-0000-0000-0000E1030000}"/>
    <cellStyle name="Normal 4 2 2 3 3" xfId="876" xr:uid="{00000000-0005-0000-0000-0000E2030000}"/>
    <cellStyle name="Normal 4 2 2 3 3 2" xfId="1284" xr:uid="{00000000-0005-0000-0000-0000E3030000}"/>
    <cellStyle name="Normal 4 2 2 3 3 2 2" xfId="2099" xr:uid="{00000000-0005-0000-0000-0000E4030000}"/>
    <cellStyle name="Normal 4 2 2 3 3 3" xfId="1692" xr:uid="{00000000-0005-0000-0000-0000E5030000}"/>
    <cellStyle name="Normal 4 2 2 3 4" xfId="1020" xr:uid="{00000000-0005-0000-0000-0000E6030000}"/>
    <cellStyle name="Normal 4 2 2 3 4 2" xfId="1835" xr:uid="{00000000-0005-0000-0000-0000E7030000}"/>
    <cellStyle name="Normal 4 2 2 3 5" xfId="601" xr:uid="{00000000-0005-0000-0000-0000E8030000}"/>
    <cellStyle name="Normal 4 2 2 3 6" xfId="1428" xr:uid="{00000000-0005-0000-0000-0000E9030000}"/>
    <cellStyle name="Normal 4 2 2 4" xfId="689" xr:uid="{00000000-0005-0000-0000-0000EA030000}"/>
    <cellStyle name="Normal 4 2 2 4 2" xfId="1105" xr:uid="{00000000-0005-0000-0000-0000EB030000}"/>
    <cellStyle name="Normal 4 2 2 4 2 2" xfId="1920" xr:uid="{00000000-0005-0000-0000-0000EC030000}"/>
    <cellStyle name="Normal 4 2 2 4 3" xfId="1513" xr:uid="{00000000-0005-0000-0000-0000ED030000}"/>
    <cellStyle name="Normal 4 2 2 5" xfId="826" xr:uid="{00000000-0005-0000-0000-0000EE030000}"/>
    <cellStyle name="Normal 4 2 2 5 2" xfId="1234" xr:uid="{00000000-0005-0000-0000-0000EF030000}"/>
    <cellStyle name="Normal 4 2 2 5 2 2" xfId="2049" xr:uid="{00000000-0005-0000-0000-0000F0030000}"/>
    <cellStyle name="Normal 4 2 2 5 3" xfId="1642" xr:uid="{00000000-0005-0000-0000-0000F1030000}"/>
    <cellStyle name="Normal 4 2 2 6" xfId="970" xr:uid="{00000000-0005-0000-0000-0000F2030000}"/>
    <cellStyle name="Normal 4 2 2 6 2" xfId="1785" xr:uid="{00000000-0005-0000-0000-0000F3030000}"/>
    <cellStyle name="Normal 4 2 2 7" xfId="551" xr:uid="{00000000-0005-0000-0000-0000F4030000}"/>
    <cellStyle name="Normal 4 2 2 8" xfId="1378" xr:uid="{00000000-0005-0000-0000-0000F5030000}"/>
    <cellStyle name="Normal 4 2 2 9" xfId="2315" xr:uid="{00000000-0005-0000-0000-0000F6030000}"/>
    <cellStyle name="Normal 4 2 3" xfId="393" xr:uid="{00000000-0005-0000-0000-0000F7030000}"/>
    <cellStyle name="Normal 4 2 4" xfId="441" xr:uid="{00000000-0005-0000-0000-0000F8030000}"/>
    <cellStyle name="Normal 4 2 4 2" xfId="501" xr:uid="{00000000-0005-0000-0000-0000F9030000}"/>
    <cellStyle name="Normal 4 2 4 2 2" xfId="773" xr:uid="{00000000-0005-0000-0000-0000FA030000}"/>
    <cellStyle name="Normal 4 2 4 2 2 2" xfId="1189" xr:uid="{00000000-0005-0000-0000-0000FB030000}"/>
    <cellStyle name="Normal 4 2 4 2 2 2 2" xfId="2004" xr:uid="{00000000-0005-0000-0000-0000FC030000}"/>
    <cellStyle name="Normal 4 2 4 2 2 3" xfId="1597" xr:uid="{00000000-0005-0000-0000-0000FD030000}"/>
    <cellStyle name="Normal 4 2 4 2 3" xfId="910" xr:uid="{00000000-0005-0000-0000-0000FE030000}"/>
    <cellStyle name="Normal 4 2 4 2 3 2" xfId="1318" xr:uid="{00000000-0005-0000-0000-0000FF030000}"/>
    <cellStyle name="Normal 4 2 4 2 3 2 2" xfId="2133" xr:uid="{00000000-0005-0000-0000-000000040000}"/>
    <cellStyle name="Normal 4 2 4 2 3 3" xfId="1726" xr:uid="{00000000-0005-0000-0000-000001040000}"/>
    <cellStyle name="Normal 4 2 4 2 4" xfId="1054" xr:uid="{00000000-0005-0000-0000-000002040000}"/>
    <cellStyle name="Normal 4 2 4 2 4 2" xfId="1869" xr:uid="{00000000-0005-0000-0000-000003040000}"/>
    <cellStyle name="Normal 4 2 4 2 5" xfId="635" xr:uid="{00000000-0005-0000-0000-000004040000}"/>
    <cellStyle name="Normal 4 2 4 2 6" xfId="1462" xr:uid="{00000000-0005-0000-0000-000005040000}"/>
    <cellStyle name="Normal 4 2 4 3" xfId="711" xr:uid="{00000000-0005-0000-0000-000006040000}"/>
    <cellStyle name="Normal 4 2 4 3 2" xfId="1127" xr:uid="{00000000-0005-0000-0000-000007040000}"/>
    <cellStyle name="Normal 4 2 4 3 2 2" xfId="1942" xr:uid="{00000000-0005-0000-0000-000008040000}"/>
    <cellStyle name="Normal 4 2 4 3 3" xfId="1535" xr:uid="{00000000-0005-0000-0000-000009040000}"/>
    <cellStyle name="Normal 4 2 4 4" xfId="848" xr:uid="{00000000-0005-0000-0000-00000A040000}"/>
    <cellStyle name="Normal 4 2 4 4 2" xfId="1256" xr:uid="{00000000-0005-0000-0000-00000B040000}"/>
    <cellStyle name="Normal 4 2 4 4 2 2" xfId="2071" xr:uid="{00000000-0005-0000-0000-00000C040000}"/>
    <cellStyle name="Normal 4 2 4 4 3" xfId="1664" xr:uid="{00000000-0005-0000-0000-00000D040000}"/>
    <cellStyle name="Normal 4 2 4 5" xfId="992" xr:uid="{00000000-0005-0000-0000-00000E040000}"/>
    <cellStyle name="Normal 4 2 4 5 2" xfId="1807" xr:uid="{00000000-0005-0000-0000-00000F040000}"/>
    <cellStyle name="Normal 4 2 4 6" xfId="573" xr:uid="{00000000-0005-0000-0000-000010040000}"/>
    <cellStyle name="Normal 4 2 4 7" xfId="1400" xr:uid="{00000000-0005-0000-0000-000011040000}"/>
    <cellStyle name="Normal 4 2 5" xfId="466" xr:uid="{00000000-0005-0000-0000-000012040000}"/>
    <cellStyle name="Normal 4 2 5 2" xfId="738" xr:uid="{00000000-0005-0000-0000-000013040000}"/>
    <cellStyle name="Normal 4 2 5 2 2" xfId="1154" xr:uid="{00000000-0005-0000-0000-000014040000}"/>
    <cellStyle name="Normal 4 2 5 2 2 2" xfId="1969" xr:uid="{00000000-0005-0000-0000-000015040000}"/>
    <cellStyle name="Normal 4 2 5 2 3" xfId="1562" xr:uid="{00000000-0005-0000-0000-000016040000}"/>
    <cellStyle name="Normal 4 2 5 3" xfId="875" xr:uid="{00000000-0005-0000-0000-000017040000}"/>
    <cellStyle name="Normal 4 2 5 3 2" xfId="1283" xr:uid="{00000000-0005-0000-0000-000018040000}"/>
    <cellStyle name="Normal 4 2 5 3 2 2" xfId="2098" xr:uid="{00000000-0005-0000-0000-000019040000}"/>
    <cellStyle name="Normal 4 2 5 3 3" xfId="1691" xr:uid="{00000000-0005-0000-0000-00001A040000}"/>
    <cellStyle name="Normal 4 2 5 4" xfId="1019" xr:uid="{00000000-0005-0000-0000-00001B040000}"/>
    <cellStyle name="Normal 4 2 5 4 2" xfId="1834" xr:uid="{00000000-0005-0000-0000-00001C040000}"/>
    <cellStyle name="Normal 4 2 5 5" xfId="600" xr:uid="{00000000-0005-0000-0000-00001D040000}"/>
    <cellStyle name="Normal 4 2 5 6" xfId="1427" xr:uid="{00000000-0005-0000-0000-00001E040000}"/>
    <cellStyle name="Normal 4 2 6" xfId="688" xr:uid="{00000000-0005-0000-0000-00001F040000}"/>
    <cellStyle name="Normal 4 2 6 2" xfId="1104" xr:uid="{00000000-0005-0000-0000-000020040000}"/>
    <cellStyle name="Normal 4 2 6 2 2" xfId="1919" xr:uid="{00000000-0005-0000-0000-000021040000}"/>
    <cellStyle name="Normal 4 2 6 3" xfId="1512" xr:uid="{00000000-0005-0000-0000-000022040000}"/>
    <cellStyle name="Normal 4 2 7" xfId="825" xr:uid="{00000000-0005-0000-0000-000023040000}"/>
    <cellStyle name="Normal 4 2 7 2" xfId="1233" xr:uid="{00000000-0005-0000-0000-000024040000}"/>
    <cellStyle name="Normal 4 2 7 2 2" xfId="2048" xr:uid="{00000000-0005-0000-0000-000025040000}"/>
    <cellStyle name="Normal 4 2 7 3" xfId="1641" xr:uid="{00000000-0005-0000-0000-000026040000}"/>
    <cellStyle name="Normal 4 2 8" xfId="969" xr:uid="{00000000-0005-0000-0000-000027040000}"/>
    <cellStyle name="Normal 4 2 8 2" xfId="1784" xr:uid="{00000000-0005-0000-0000-000028040000}"/>
    <cellStyle name="Normal 4 2 9" xfId="550" xr:uid="{00000000-0005-0000-0000-000029040000}"/>
    <cellStyle name="Normal 4 3" xfId="60" xr:uid="{00000000-0005-0000-0000-00002A040000}"/>
    <cellStyle name="Normal 4 3 10" xfId="371" xr:uid="{00000000-0005-0000-0000-00002B040000}"/>
    <cellStyle name="Normal 4 3 11" xfId="354" xr:uid="{00000000-0005-0000-0000-00002C040000}"/>
    <cellStyle name="Normal 4 3 2" xfId="446" xr:uid="{00000000-0005-0000-0000-00002D040000}"/>
    <cellStyle name="Normal 4 3 2 2" xfId="506" xr:uid="{00000000-0005-0000-0000-00002E040000}"/>
    <cellStyle name="Normal 4 3 2 2 2" xfId="778" xr:uid="{00000000-0005-0000-0000-00002F040000}"/>
    <cellStyle name="Normal 4 3 2 2 2 2" xfId="1194" xr:uid="{00000000-0005-0000-0000-000030040000}"/>
    <cellStyle name="Normal 4 3 2 2 2 2 2" xfId="2009" xr:uid="{00000000-0005-0000-0000-000031040000}"/>
    <cellStyle name="Normal 4 3 2 2 2 3" xfId="1602" xr:uid="{00000000-0005-0000-0000-000032040000}"/>
    <cellStyle name="Normal 4 3 2 2 3" xfId="915" xr:uid="{00000000-0005-0000-0000-000033040000}"/>
    <cellStyle name="Normal 4 3 2 2 3 2" xfId="1323" xr:uid="{00000000-0005-0000-0000-000034040000}"/>
    <cellStyle name="Normal 4 3 2 2 3 2 2" xfId="2138" xr:uid="{00000000-0005-0000-0000-000035040000}"/>
    <cellStyle name="Normal 4 3 2 2 3 3" xfId="1731" xr:uid="{00000000-0005-0000-0000-000036040000}"/>
    <cellStyle name="Normal 4 3 2 2 4" xfId="1059" xr:uid="{00000000-0005-0000-0000-000037040000}"/>
    <cellStyle name="Normal 4 3 2 2 4 2" xfId="1874" xr:uid="{00000000-0005-0000-0000-000038040000}"/>
    <cellStyle name="Normal 4 3 2 2 5" xfId="640" xr:uid="{00000000-0005-0000-0000-000039040000}"/>
    <cellStyle name="Normal 4 3 2 2 6" xfId="1467" xr:uid="{00000000-0005-0000-0000-00003A040000}"/>
    <cellStyle name="Normal 4 3 2 3" xfId="716" xr:uid="{00000000-0005-0000-0000-00003B040000}"/>
    <cellStyle name="Normal 4 3 2 3 2" xfId="1132" xr:uid="{00000000-0005-0000-0000-00003C040000}"/>
    <cellStyle name="Normal 4 3 2 3 2 2" xfId="1947" xr:uid="{00000000-0005-0000-0000-00003D040000}"/>
    <cellStyle name="Normal 4 3 2 3 3" xfId="1540" xr:uid="{00000000-0005-0000-0000-00003E040000}"/>
    <cellStyle name="Normal 4 3 2 4" xfId="853" xr:uid="{00000000-0005-0000-0000-00003F040000}"/>
    <cellStyle name="Normal 4 3 2 4 2" xfId="1261" xr:uid="{00000000-0005-0000-0000-000040040000}"/>
    <cellStyle name="Normal 4 3 2 4 2 2" xfId="2076" xr:uid="{00000000-0005-0000-0000-000041040000}"/>
    <cellStyle name="Normal 4 3 2 4 3" xfId="1669" xr:uid="{00000000-0005-0000-0000-000042040000}"/>
    <cellStyle name="Normal 4 3 2 5" xfId="997" xr:uid="{00000000-0005-0000-0000-000043040000}"/>
    <cellStyle name="Normal 4 3 2 5 2" xfId="1812" xr:uid="{00000000-0005-0000-0000-000044040000}"/>
    <cellStyle name="Normal 4 3 2 6" xfId="578" xr:uid="{00000000-0005-0000-0000-000045040000}"/>
    <cellStyle name="Normal 4 3 2 7" xfId="1405" xr:uid="{00000000-0005-0000-0000-000046040000}"/>
    <cellStyle name="Normal 4 3 3" xfId="468" xr:uid="{00000000-0005-0000-0000-000047040000}"/>
    <cellStyle name="Normal 4 3 3 2" xfId="740" xr:uid="{00000000-0005-0000-0000-000048040000}"/>
    <cellStyle name="Normal 4 3 3 2 2" xfId="1156" xr:uid="{00000000-0005-0000-0000-000049040000}"/>
    <cellStyle name="Normal 4 3 3 2 2 2" xfId="1971" xr:uid="{00000000-0005-0000-0000-00004A040000}"/>
    <cellStyle name="Normal 4 3 3 2 3" xfId="1564" xr:uid="{00000000-0005-0000-0000-00004B040000}"/>
    <cellStyle name="Normal 4 3 3 3" xfId="877" xr:uid="{00000000-0005-0000-0000-00004C040000}"/>
    <cellStyle name="Normal 4 3 3 3 2" xfId="1285" xr:uid="{00000000-0005-0000-0000-00004D040000}"/>
    <cellStyle name="Normal 4 3 3 3 2 2" xfId="2100" xr:uid="{00000000-0005-0000-0000-00004E040000}"/>
    <cellStyle name="Normal 4 3 3 3 3" xfId="1693" xr:uid="{00000000-0005-0000-0000-00004F040000}"/>
    <cellStyle name="Normal 4 3 3 4" xfId="1021" xr:uid="{00000000-0005-0000-0000-000050040000}"/>
    <cellStyle name="Normal 4 3 3 4 2" xfId="1836" xr:uid="{00000000-0005-0000-0000-000051040000}"/>
    <cellStyle name="Normal 4 3 3 5" xfId="602" xr:uid="{00000000-0005-0000-0000-000052040000}"/>
    <cellStyle name="Normal 4 3 3 6" xfId="1429" xr:uid="{00000000-0005-0000-0000-000053040000}"/>
    <cellStyle name="Normal 4 3 4" xfId="793" xr:uid="{00000000-0005-0000-0000-000054040000}"/>
    <cellStyle name="Normal 4 3 5" xfId="690" xr:uid="{00000000-0005-0000-0000-000055040000}"/>
    <cellStyle name="Normal 4 3 5 2" xfId="1106" xr:uid="{00000000-0005-0000-0000-000056040000}"/>
    <cellStyle name="Normal 4 3 5 2 2" xfId="1921" xr:uid="{00000000-0005-0000-0000-000057040000}"/>
    <cellStyle name="Normal 4 3 5 3" xfId="1514" xr:uid="{00000000-0005-0000-0000-000058040000}"/>
    <cellStyle name="Normal 4 3 6" xfId="827" xr:uid="{00000000-0005-0000-0000-000059040000}"/>
    <cellStyle name="Normal 4 3 6 2" xfId="1235" xr:uid="{00000000-0005-0000-0000-00005A040000}"/>
    <cellStyle name="Normal 4 3 6 2 2" xfId="2050" xr:uid="{00000000-0005-0000-0000-00005B040000}"/>
    <cellStyle name="Normal 4 3 6 3" xfId="1643" xr:uid="{00000000-0005-0000-0000-00005C040000}"/>
    <cellStyle name="Normal 4 3 7" xfId="971" xr:uid="{00000000-0005-0000-0000-00005D040000}"/>
    <cellStyle name="Normal 4 3 7 2" xfId="1786" xr:uid="{00000000-0005-0000-0000-00005E040000}"/>
    <cellStyle name="Normal 4 3 8" xfId="552" xr:uid="{00000000-0005-0000-0000-00005F040000}"/>
    <cellStyle name="Normal 4 3 9" xfId="1379" xr:uid="{00000000-0005-0000-0000-000060040000}"/>
    <cellStyle name="Normal 4 4" xfId="355" xr:uid="{00000000-0005-0000-0000-000061040000}"/>
    <cellStyle name="Normal 4 4 2" xfId="392" xr:uid="{00000000-0005-0000-0000-000062040000}"/>
    <cellStyle name="Normal 4 5" xfId="356" xr:uid="{00000000-0005-0000-0000-000063040000}"/>
    <cellStyle name="Normal 4 5 2" xfId="496" xr:uid="{00000000-0005-0000-0000-000064040000}"/>
    <cellStyle name="Normal 4 5 2 2" xfId="768" xr:uid="{00000000-0005-0000-0000-000065040000}"/>
    <cellStyle name="Normal 4 5 2 2 2" xfId="1184" xr:uid="{00000000-0005-0000-0000-000066040000}"/>
    <cellStyle name="Normal 4 5 2 2 2 2" xfId="1999" xr:uid="{00000000-0005-0000-0000-000067040000}"/>
    <cellStyle name="Normal 4 5 2 2 3" xfId="1592" xr:uid="{00000000-0005-0000-0000-000068040000}"/>
    <cellStyle name="Normal 4 5 2 3" xfId="905" xr:uid="{00000000-0005-0000-0000-000069040000}"/>
    <cellStyle name="Normal 4 5 2 3 2" xfId="1313" xr:uid="{00000000-0005-0000-0000-00006A040000}"/>
    <cellStyle name="Normal 4 5 2 3 2 2" xfId="2128" xr:uid="{00000000-0005-0000-0000-00006B040000}"/>
    <cellStyle name="Normal 4 5 2 3 3" xfId="1721" xr:uid="{00000000-0005-0000-0000-00006C040000}"/>
    <cellStyle name="Normal 4 5 2 4" xfId="1049" xr:uid="{00000000-0005-0000-0000-00006D040000}"/>
    <cellStyle name="Normal 4 5 2 4 2" xfId="1864" xr:uid="{00000000-0005-0000-0000-00006E040000}"/>
    <cellStyle name="Normal 4 5 2 5" xfId="630" xr:uid="{00000000-0005-0000-0000-00006F040000}"/>
    <cellStyle name="Normal 4 5 2 6" xfId="1457" xr:uid="{00000000-0005-0000-0000-000070040000}"/>
    <cellStyle name="Normal 4 5 3" xfId="706" xr:uid="{00000000-0005-0000-0000-000071040000}"/>
    <cellStyle name="Normal 4 5 3 2" xfId="1122" xr:uid="{00000000-0005-0000-0000-000072040000}"/>
    <cellStyle name="Normal 4 5 3 2 2" xfId="1937" xr:uid="{00000000-0005-0000-0000-000073040000}"/>
    <cellStyle name="Normal 4 5 3 3" xfId="1530" xr:uid="{00000000-0005-0000-0000-000074040000}"/>
    <cellStyle name="Normal 4 5 4" xfId="843" xr:uid="{00000000-0005-0000-0000-000075040000}"/>
    <cellStyle name="Normal 4 5 4 2" xfId="1251" xr:uid="{00000000-0005-0000-0000-000076040000}"/>
    <cellStyle name="Normal 4 5 4 2 2" xfId="2066" xr:uid="{00000000-0005-0000-0000-000077040000}"/>
    <cellStyle name="Normal 4 5 4 3" xfId="1659" xr:uid="{00000000-0005-0000-0000-000078040000}"/>
    <cellStyle name="Normal 4 5 5" xfId="987" xr:uid="{00000000-0005-0000-0000-000079040000}"/>
    <cellStyle name="Normal 4 5 5 2" xfId="1802" xr:uid="{00000000-0005-0000-0000-00007A040000}"/>
    <cellStyle name="Normal 4 5 6" xfId="568" xr:uid="{00000000-0005-0000-0000-00007B040000}"/>
    <cellStyle name="Normal 4 5 7" xfId="1395" xr:uid="{00000000-0005-0000-0000-00007C040000}"/>
    <cellStyle name="Normal 4 5 8" xfId="437" xr:uid="{00000000-0005-0000-0000-00007D040000}"/>
    <cellStyle name="Normal 4 6" xfId="357" xr:uid="{00000000-0005-0000-0000-00007E040000}"/>
    <cellStyle name="Normal 4 6 2" xfId="681" xr:uid="{00000000-0005-0000-0000-00007F040000}"/>
    <cellStyle name="Normal 4 6 2 2" xfId="1097" xr:uid="{00000000-0005-0000-0000-000080040000}"/>
    <cellStyle name="Normal 4 6 2 2 2" xfId="1912" xr:uid="{00000000-0005-0000-0000-000081040000}"/>
    <cellStyle name="Normal 4 6 2 3" xfId="1505" xr:uid="{00000000-0005-0000-0000-000082040000}"/>
    <cellStyle name="Normal 4 6 3" xfId="818" xr:uid="{00000000-0005-0000-0000-000083040000}"/>
    <cellStyle name="Normal 4 6 3 2" xfId="1226" xr:uid="{00000000-0005-0000-0000-000084040000}"/>
    <cellStyle name="Normal 4 6 3 2 2" xfId="2041" xr:uid="{00000000-0005-0000-0000-000085040000}"/>
    <cellStyle name="Normal 4 6 3 3" xfId="1634" xr:uid="{00000000-0005-0000-0000-000086040000}"/>
    <cellStyle name="Normal 4 6 4" xfId="962" xr:uid="{00000000-0005-0000-0000-000087040000}"/>
    <cellStyle name="Normal 4 6 4 2" xfId="1777" xr:uid="{00000000-0005-0000-0000-000088040000}"/>
    <cellStyle name="Normal 4 6 5" xfId="543" xr:uid="{00000000-0005-0000-0000-000089040000}"/>
    <cellStyle name="Normal 4 6 6" xfId="1370" xr:uid="{00000000-0005-0000-0000-00008A040000}"/>
    <cellStyle name="Normal 4 6 7" xfId="431" xr:uid="{00000000-0005-0000-0000-00008B040000}"/>
    <cellStyle name="Normal 4 7" xfId="459" xr:uid="{00000000-0005-0000-0000-00008C040000}"/>
    <cellStyle name="Normal 4 7 2" xfId="731" xr:uid="{00000000-0005-0000-0000-00008D040000}"/>
    <cellStyle name="Normal 4 7 2 2" xfId="1147" xr:uid="{00000000-0005-0000-0000-00008E040000}"/>
    <cellStyle name="Normal 4 7 2 2 2" xfId="1962" xr:uid="{00000000-0005-0000-0000-00008F040000}"/>
    <cellStyle name="Normal 4 7 2 3" xfId="1555" xr:uid="{00000000-0005-0000-0000-000090040000}"/>
    <cellStyle name="Normal 4 7 3" xfId="868" xr:uid="{00000000-0005-0000-0000-000091040000}"/>
    <cellStyle name="Normal 4 7 3 2" xfId="1276" xr:uid="{00000000-0005-0000-0000-000092040000}"/>
    <cellStyle name="Normal 4 7 3 2 2" xfId="2091" xr:uid="{00000000-0005-0000-0000-000093040000}"/>
    <cellStyle name="Normal 4 7 3 3" xfId="1684" xr:uid="{00000000-0005-0000-0000-000094040000}"/>
    <cellStyle name="Normal 4 7 4" xfId="1012" xr:uid="{00000000-0005-0000-0000-000095040000}"/>
    <cellStyle name="Normal 4 7 4 2" xfId="1827" xr:uid="{00000000-0005-0000-0000-000096040000}"/>
    <cellStyle name="Normal 4 7 5" xfId="593" xr:uid="{00000000-0005-0000-0000-000097040000}"/>
    <cellStyle name="Normal 4 7 6" xfId="1420" xr:uid="{00000000-0005-0000-0000-000098040000}"/>
    <cellStyle name="Normal 4 8" xfId="425" xr:uid="{00000000-0005-0000-0000-000099040000}"/>
    <cellStyle name="Normal 4 8 2" xfId="676" xr:uid="{00000000-0005-0000-0000-00009A040000}"/>
    <cellStyle name="Normal 4 8 2 2" xfId="1092" xr:uid="{00000000-0005-0000-0000-00009B040000}"/>
    <cellStyle name="Normal 4 8 2 2 2" xfId="1907" xr:uid="{00000000-0005-0000-0000-00009C040000}"/>
    <cellStyle name="Normal 4 8 2 3" xfId="1500" xr:uid="{00000000-0005-0000-0000-00009D040000}"/>
    <cellStyle name="Normal 4 8 3" xfId="957" xr:uid="{00000000-0005-0000-0000-00009E040000}"/>
    <cellStyle name="Normal 4 8 3 2" xfId="1772" xr:uid="{00000000-0005-0000-0000-00009F040000}"/>
    <cellStyle name="Normal 4 8 4" xfId="538" xr:uid="{00000000-0005-0000-0000-0000A0040000}"/>
    <cellStyle name="Normal 4 8 5" xfId="1365" xr:uid="{00000000-0005-0000-0000-0000A1040000}"/>
    <cellStyle name="Normal 4 9" xfId="420" xr:uid="{00000000-0005-0000-0000-0000A2040000}"/>
    <cellStyle name="Normal 4 9 2" xfId="1087" xr:uid="{00000000-0005-0000-0000-0000A3040000}"/>
    <cellStyle name="Normal 4 9 2 2" xfId="1902" xr:uid="{00000000-0005-0000-0000-0000A4040000}"/>
    <cellStyle name="Normal 4 9 3" xfId="670" xr:uid="{00000000-0005-0000-0000-0000A5040000}"/>
    <cellStyle name="Normal 4 9 4" xfId="1495" xr:uid="{00000000-0005-0000-0000-0000A6040000}"/>
    <cellStyle name="Normal 4_D" xfId="407" xr:uid="{00000000-0005-0000-0000-0000A7040000}"/>
    <cellStyle name="Normal 5" xfId="49" xr:uid="{00000000-0005-0000-0000-0000A8040000}"/>
    <cellStyle name="Normal 5 10" xfId="802" xr:uid="{00000000-0005-0000-0000-0000A9040000}"/>
    <cellStyle name="Normal 5 10 2" xfId="1210" xr:uid="{00000000-0005-0000-0000-0000AA040000}"/>
    <cellStyle name="Normal 5 10 2 2" xfId="2025" xr:uid="{00000000-0005-0000-0000-0000AB040000}"/>
    <cellStyle name="Normal 5 10 3" xfId="1618" xr:uid="{00000000-0005-0000-0000-0000AC040000}"/>
    <cellStyle name="Normal 5 11" xfId="931" xr:uid="{00000000-0005-0000-0000-0000AD040000}"/>
    <cellStyle name="Normal 5 11 2" xfId="1339" xr:uid="{00000000-0005-0000-0000-0000AE040000}"/>
    <cellStyle name="Normal 5 11 2 2" xfId="2154" xr:uid="{00000000-0005-0000-0000-0000AF040000}"/>
    <cellStyle name="Normal 5 11 3" xfId="1747" xr:uid="{00000000-0005-0000-0000-0000B0040000}"/>
    <cellStyle name="Normal 5 12" xfId="952" xr:uid="{00000000-0005-0000-0000-0000B1040000}"/>
    <cellStyle name="Normal 5 12 2" xfId="1768" xr:uid="{00000000-0005-0000-0000-0000B2040000}"/>
    <cellStyle name="Normal 5 13" xfId="522" xr:uid="{00000000-0005-0000-0000-0000B3040000}"/>
    <cellStyle name="Normal 5 14" xfId="1349" xr:uid="{00000000-0005-0000-0000-0000B4040000}"/>
    <cellStyle name="Normal 5 15" xfId="367" xr:uid="{00000000-0005-0000-0000-0000B5040000}"/>
    <cellStyle name="Normal 5 16" xfId="2162" xr:uid="{00000000-0005-0000-0000-0000B6040000}"/>
    <cellStyle name="Normal 5 17" xfId="331" xr:uid="{00000000-0005-0000-0000-0000B7040000}"/>
    <cellStyle name="Normal 5 2" xfId="55" xr:uid="{00000000-0005-0000-0000-0000B8040000}"/>
    <cellStyle name="Normal 5 2 10" xfId="1380" xr:uid="{00000000-0005-0000-0000-0000B9040000}"/>
    <cellStyle name="Normal 5 2 2" xfId="335" xr:uid="{00000000-0005-0000-0000-0000BA040000}"/>
    <cellStyle name="Normal 5 2 2 2" xfId="448" xr:uid="{00000000-0005-0000-0000-0000BB040000}"/>
    <cellStyle name="Normal 5 2 2 2 2" xfId="509" xr:uid="{00000000-0005-0000-0000-0000BC040000}"/>
    <cellStyle name="Normal 5 2 2 2 2 2" xfId="781" xr:uid="{00000000-0005-0000-0000-0000BD040000}"/>
    <cellStyle name="Normal 5 2 2 2 2 2 2" xfId="1197" xr:uid="{00000000-0005-0000-0000-0000BE040000}"/>
    <cellStyle name="Normal 5 2 2 2 2 2 2 2" xfId="2012" xr:uid="{00000000-0005-0000-0000-0000BF040000}"/>
    <cellStyle name="Normal 5 2 2 2 2 2 3" xfId="1605" xr:uid="{00000000-0005-0000-0000-0000C0040000}"/>
    <cellStyle name="Normal 5 2 2 2 2 3" xfId="918" xr:uid="{00000000-0005-0000-0000-0000C1040000}"/>
    <cellStyle name="Normal 5 2 2 2 2 3 2" xfId="1326" xr:uid="{00000000-0005-0000-0000-0000C2040000}"/>
    <cellStyle name="Normal 5 2 2 2 2 3 2 2" xfId="2141" xr:uid="{00000000-0005-0000-0000-0000C3040000}"/>
    <cellStyle name="Normal 5 2 2 2 2 3 3" xfId="1734" xr:uid="{00000000-0005-0000-0000-0000C4040000}"/>
    <cellStyle name="Normal 5 2 2 2 2 4" xfId="1062" xr:uid="{00000000-0005-0000-0000-0000C5040000}"/>
    <cellStyle name="Normal 5 2 2 2 2 4 2" xfId="1877" xr:uid="{00000000-0005-0000-0000-0000C6040000}"/>
    <cellStyle name="Normal 5 2 2 2 2 5" xfId="643" xr:uid="{00000000-0005-0000-0000-0000C7040000}"/>
    <cellStyle name="Normal 5 2 2 2 2 6" xfId="1470" xr:uid="{00000000-0005-0000-0000-0000C8040000}"/>
    <cellStyle name="Normal 5 2 2 2 3" xfId="719" xr:uid="{00000000-0005-0000-0000-0000C9040000}"/>
    <cellStyle name="Normal 5 2 2 2 3 2" xfId="1135" xr:uid="{00000000-0005-0000-0000-0000CA040000}"/>
    <cellStyle name="Normal 5 2 2 2 3 2 2" xfId="1950" xr:uid="{00000000-0005-0000-0000-0000CB040000}"/>
    <cellStyle name="Normal 5 2 2 2 3 3" xfId="1543" xr:uid="{00000000-0005-0000-0000-0000CC040000}"/>
    <cellStyle name="Normal 5 2 2 2 4" xfId="856" xr:uid="{00000000-0005-0000-0000-0000CD040000}"/>
    <cellStyle name="Normal 5 2 2 2 4 2" xfId="1264" xr:uid="{00000000-0005-0000-0000-0000CE040000}"/>
    <cellStyle name="Normal 5 2 2 2 4 2 2" xfId="2079" xr:uid="{00000000-0005-0000-0000-0000CF040000}"/>
    <cellStyle name="Normal 5 2 2 2 4 3" xfId="1672" xr:uid="{00000000-0005-0000-0000-0000D0040000}"/>
    <cellStyle name="Normal 5 2 2 2 5" xfId="1000" xr:uid="{00000000-0005-0000-0000-0000D1040000}"/>
    <cellStyle name="Normal 5 2 2 2 5 2" xfId="1815" xr:uid="{00000000-0005-0000-0000-0000D2040000}"/>
    <cellStyle name="Normal 5 2 2 2 6" xfId="581" xr:uid="{00000000-0005-0000-0000-0000D3040000}"/>
    <cellStyle name="Normal 5 2 2 2 7" xfId="1408" xr:uid="{00000000-0005-0000-0000-0000D4040000}"/>
    <cellStyle name="Normal 5 2 2 3" xfId="470" xr:uid="{00000000-0005-0000-0000-0000D5040000}"/>
    <cellStyle name="Normal 5 2 2 3 2" xfId="742" xr:uid="{00000000-0005-0000-0000-0000D6040000}"/>
    <cellStyle name="Normal 5 2 2 3 2 2" xfId="1158" xr:uid="{00000000-0005-0000-0000-0000D7040000}"/>
    <cellStyle name="Normal 5 2 2 3 2 2 2" xfId="1973" xr:uid="{00000000-0005-0000-0000-0000D8040000}"/>
    <cellStyle name="Normal 5 2 2 3 2 3" xfId="1566" xr:uid="{00000000-0005-0000-0000-0000D9040000}"/>
    <cellStyle name="Normal 5 2 2 3 3" xfId="879" xr:uid="{00000000-0005-0000-0000-0000DA040000}"/>
    <cellStyle name="Normal 5 2 2 3 3 2" xfId="1287" xr:uid="{00000000-0005-0000-0000-0000DB040000}"/>
    <cellStyle name="Normal 5 2 2 3 3 2 2" xfId="2102" xr:uid="{00000000-0005-0000-0000-0000DC040000}"/>
    <cellStyle name="Normal 5 2 2 3 3 3" xfId="1695" xr:uid="{00000000-0005-0000-0000-0000DD040000}"/>
    <cellStyle name="Normal 5 2 2 3 4" xfId="1023" xr:uid="{00000000-0005-0000-0000-0000DE040000}"/>
    <cellStyle name="Normal 5 2 2 3 4 2" xfId="1838" xr:uid="{00000000-0005-0000-0000-0000DF040000}"/>
    <cellStyle name="Normal 5 2 2 3 5" xfId="604" xr:uid="{00000000-0005-0000-0000-0000E0040000}"/>
    <cellStyle name="Normal 5 2 2 3 6" xfId="1431" xr:uid="{00000000-0005-0000-0000-0000E1040000}"/>
    <cellStyle name="Normal 5 2 2 4" xfId="692" xr:uid="{00000000-0005-0000-0000-0000E2040000}"/>
    <cellStyle name="Normal 5 2 2 4 2" xfId="1108" xr:uid="{00000000-0005-0000-0000-0000E3040000}"/>
    <cellStyle name="Normal 5 2 2 4 2 2" xfId="1923" xr:uid="{00000000-0005-0000-0000-0000E4040000}"/>
    <cellStyle name="Normal 5 2 2 4 3" xfId="1516" xr:uid="{00000000-0005-0000-0000-0000E5040000}"/>
    <cellStyle name="Normal 5 2 2 5" xfId="829" xr:uid="{00000000-0005-0000-0000-0000E6040000}"/>
    <cellStyle name="Normal 5 2 2 5 2" xfId="1237" xr:uid="{00000000-0005-0000-0000-0000E7040000}"/>
    <cellStyle name="Normal 5 2 2 5 2 2" xfId="2052" xr:uid="{00000000-0005-0000-0000-0000E8040000}"/>
    <cellStyle name="Normal 5 2 2 5 3" xfId="1645" xr:uid="{00000000-0005-0000-0000-0000E9040000}"/>
    <cellStyle name="Normal 5 2 2 6" xfId="973" xr:uid="{00000000-0005-0000-0000-0000EA040000}"/>
    <cellStyle name="Normal 5 2 2 6 2" xfId="1788" xr:uid="{00000000-0005-0000-0000-0000EB040000}"/>
    <cellStyle name="Normal 5 2 2 7" xfId="554" xr:uid="{00000000-0005-0000-0000-0000EC040000}"/>
    <cellStyle name="Normal 5 2 2 8" xfId="1381" xr:uid="{00000000-0005-0000-0000-0000ED040000}"/>
    <cellStyle name="Normal 5 2 3" xfId="395" xr:uid="{00000000-0005-0000-0000-0000EE040000}"/>
    <cellStyle name="Normal 5 2 4" xfId="442" xr:uid="{00000000-0005-0000-0000-0000EF040000}"/>
    <cellStyle name="Normal 5 2 4 2" xfId="502" xr:uid="{00000000-0005-0000-0000-0000F0040000}"/>
    <cellStyle name="Normal 5 2 4 2 2" xfId="774" xr:uid="{00000000-0005-0000-0000-0000F1040000}"/>
    <cellStyle name="Normal 5 2 4 2 2 2" xfId="1190" xr:uid="{00000000-0005-0000-0000-0000F2040000}"/>
    <cellStyle name="Normal 5 2 4 2 2 2 2" xfId="2005" xr:uid="{00000000-0005-0000-0000-0000F3040000}"/>
    <cellStyle name="Normal 5 2 4 2 2 3" xfId="1598" xr:uid="{00000000-0005-0000-0000-0000F4040000}"/>
    <cellStyle name="Normal 5 2 4 2 3" xfId="911" xr:uid="{00000000-0005-0000-0000-0000F5040000}"/>
    <cellStyle name="Normal 5 2 4 2 3 2" xfId="1319" xr:uid="{00000000-0005-0000-0000-0000F6040000}"/>
    <cellStyle name="Normal 5 2 4 2 3 2 2" xfId="2134" xr:uid="{00000000-0005-0000-0000-0000F7040000}"/>
    <cellStyle name="Normal 5 2 4 2 3 3" xfId="1727" xr:uid="{00000000-0005-0000-0000-0000F8040000}"/>
    <cellStyle name="Normal 5 2 4 2 4" xfId="1055" xr:uid="{00000000-0005-0000-0000-0000F9040000}"/>
    <cellStyle name="Normal 5 2 4 2 4 2" xfId="1870" xr:uid="{00000000-0005-0000-0000-0000FA040000}"/>
    <cellStyle name="Normal 5 2 4 2 5" xfId="636" xr:uid="{00000000-0005-0000-0000-0000FB040000}"/>
    <cellStyle name="Normal 5 2 4 2 6" xfId="1463" xr:uid="{00000000-0005-0000-0000-0000FC040000}"/>
    <cellStyle name="Normal 5 2 4 3" xfId="712" xr:uid="{00000000-0005-0000-0000-0000FD040000}"/>
    <cellStyle name="Normal 5 2 4 3 2" xfId="1128" xr:uid="{00000000-0005-0000-0000-0000FE040000}"/>
    <cellStyle name="Normal 5 2 4 3 2 2" xfId="1943" xr:uid="{00000000-0005-0000-0000-0000FF040000}"/>
    <cellStyle name="Normal 5 2 4 3 3" xfId="1536" xr:uid="{00000000-0005-0000-0000-000000050000}"/>
    <cellStyle name="Normal 5 2 4 4" xfId="849" xr:uid="{00000000-0005-0000-0000-000001050000}"/>
    <cellStyle name="Normal 5 2 4 4 2" xfId="1257" xr:uid="{00000000-0005-0000-0000-000002050000}"/>
    <cellStyle name="Normal 5 2 4 4 2 2" xfId="2072" xr:uid="{00000000-0005-0000-0000-000003050000}"/>
    <cellStyle name="Normal 5 2 4 4 3" xfId="1665" xr:uid="{00000000-0005-0000-0000-000004050000}"/>
    <cellStyle name="Normal 5 2 4 5" xfId="993" xr:uid="{00000000-0005-0000-0000-000005050000}"/>
    <cellStyle name="Normal 5 2 4 5 2" xfId="1808" xr:uid="{00000000-0005-0000-0000-000006050000}"/>
    <cellStyle name="Normal 5 2 4 6" xfId="574" xr:uid="{00000000-0005-0000-0000-000007050000}"/>
    <cellStyle name="Normal 5 2 4 7" xfId="1401" xr:uid="{00000000-0005-0000-0000-000008050000}"/>
    <cellStyle name="Normal 5 2 5" xfId="469" xr:uid="{00000000-0005-0000-0000-000009050000}"/>
    <cellStyle name="Normal 5 2 5 2" xfId="741" xr:uid="{00000000-0005-0000-0000-00000A050000}"/>
    <cellStyle name="Normal 5 2 5 2 2" xfId="1157" xr:uid="{00000000-0005-0000-0000-00000B050000}"/>
    <cellStyle name="Normal 5 2 5 2 2 2" xfId="1972" xr:uid="{00000000-0005-0000-0000-00000C050000}"/>
    <cellStyle name="Normal 5 2 5 2 3" xfId="1565" xr:uid="{00000000-0005-0000-0000-00000D050000}"/>
    <cellStyle name="Normal 5 2 5 3" xfId="878" xr:uid="{00000000-0005-0000-0000-00000E050000}"/>
    <cellStyle name="Normal 5 2 5 3 2" xfId="1286" xr:uid="{00000000-0005-0000-0000-00000F050000}"/>
    <cellStyle name="Normal 5 2 5 3 2 2" xfId="2101" xr:uid="{00000000-0005-0000-0000-000010050000}"/>
    <cellStyle name="Normal 5 2 5 3 3" xfId="1694" xr:uid="{00000000-0005-0000-0000-000011050000}"/>
    <cellStyle name="Normal 5 2 5 4" xfId="1022" xr:uid="{00000000-0005-0000-0000-000012050000}"/>
    <cellStyle name="Normal 5 2 5 4 2" xfId="1837" xr:uid="{00000000-0005-0000-0000-000013050000}"/>
    <cellStyle name="Normal 5 2 5 5" xfId="603" xr:uid="{00000000-0005-0000-0000-000014050000}"/>
    <cellStyle name="Normal 5 2 5 6" xfId="1430" xr:uid="{00000000-0005-0000-0000-000015050000}"/>
    <cellStyle name="Normal 5 2 6" xfId="691" xr:uid="{00000000-0005-0000-0000-000016050000}"/>
    <cellStyle name="Normal 5 2 6 2" xfId="1107" xr:uid="{00000000-0005-0000-0000-000017050000}"/>
    <cellStyle name="Normal 5 2 6 2 2" xfId="1922" xr:uid="{00000000-0005-0000-0000-000018050000}"/>
    <cellStyle name="Normal 5 2 6 3" xfId="1515" xr:uid="{00000000-0005-0000-0000-000019050000}"/>
    <cellStyle name="Normal 5 2 7" xfId="828" xr:uid="{00000000-0005-0000-0000-00001A050000}"/>
    <cellStyle name="Normal 5 2 7 2" xfId="1236" xr:uid="{00000000-0005-0000-0000-00001B050000}"/>
    <cellStyle name="Normal 5 2 7 2 2" xfId="2051" xr:uid="{00000000-0005-0000-0000-00001C050000}"/>
    <cellStyle name="Normal 5 2 7 3" xfId="1644" xr:uid="{00000000-0005-0000-0000-00001D050000}"/>
    <cellStyle name="Normal 5 2 8" xfId="972" xr:uid="{00000000-0005-0000-0000-00001E050000}"/>
    <cellStyle name="Normal 5 2 8 2" xfId="1787" xr:uid="{00000000-0005-0000-0000-00001F050000}"/>
    <cellStyle name="Normal 5 2 9" xfId="553" xr:uid="{00000000-0005-0000-0000-000020050000}"/>
    <cellStyle name="Normal 5 3" xfId="313" xr:uid="{00000000-0005-0000-0000-000021050000}"/>
    <cellStyle name="Normal 5 3 10" xfId="2323" xr:uid="{00000000-0005-0000-0000-000022050000}"/>
    <cellStyle name="Normal 5 3 11" xfId="336" xr:uid="{00000000-0005-0000-0000-000023050000}"/>
    <cellStyle name="Normal 5 3 2" xfId="450" xr:uid="{00000000-0005-0000-0000-000024050000}"/>
    <cellStyle name="Normal 5 3 2 2" xfId="510" xr:uid="{00000000-0005-0000-0000-000025050000}"/>
    <cellStyle name="Normal 5 3 2 2 2" xfId="782" xr:uid="{00000000-0005-0000-0000-000026050000}"/>
    <cellStyle name="Normal 5 3 2 2 2 2" xfId="1198" xr:uid="{00000000-0005-0000-0000-000027050000}"/>
    <cellStyle name="Normal 5 3 2 2 2 2 2" xfId="2013" xr:uid="{00000000-0005-0000-0000-000028050000}"/>
    <cellStyle name="Normal 5 3 2 2 2 3" xfId="1606" xr:uid="{00000000-0005-0000-0000-000029050000}"/>
    <cellStyle name="Normal 5 3 2 2 3" xfId="919" xr:uid="{00000000-0005-0000-0000-00002A050000}"/>
    <cellStyle name="Normal 5 3 2 2 3 2" xfId="1327" xr:uid="{00000000-0005-0000-0000-00002B050000}"/>
    <cellStyle name="Normal 5 3 2 2 3 2 2" xfId="2142" xr:uid="{00000000-0005-0000-0000-00002C050000}"/>
    <cellStyle name="Normal 5 3 2 2 3 3" xfId="1735" xr:uid="{00000000-0005-0000-0000-00002D050000}"/>
    <cellStyle name="Normal 5 3 2 2 4" xfId="1063" xr:uid="{00000000-0005-0000-0000-00002E050000}"/>
    <cellStyle name="Normal 5 3 2 2 4 2" xfId="1878" xr:uid="{00000000-0005-0000-0000-00002F050000}"/>
    <cellStyle name="Normal 5 3 2 2 5" xfId="644" xr:uid="{00000000-0005-0000-0000-000030050000}"/>
    <cellStyle name="Normal 5 3 2 2 6" xfId="1471" xr:uid="{00000000-0005-0000-0000-000031050000}"/>
    <cellStyle name="Normal 5 3 2 3" xfId="720" xr:uid="{00000000-0005-0000-0000-000032050000}"/>
    <cellStyle name="Normal 5 3 2 3 2" xfId="1136" xr:uid="{00000000-0005-0000-0000-000033050000}"/>
    <cellStyle name="Normal 5 3 2 3 2 2" xfId="1951" xr:uid="{00000000-0005-0000-0000-000034050000}"/>
    <cellStyle name="Normal 5 3 2 3 3" xfId="1544" xr:uid="{00000000-0005-0000-0000-000035050000}"/>
    <cellStyle name="Normal 5 3 2 4" xfId="857" xr:uid="{00000000-0005-0000-0000-000036050000}"/>
    <cellStyle name="Normal 5 3 2 4 2" xfId="1265" xr:uid="{00000000-0005-0000-0000-000037050000}"/>
    <cellStyle name="Normal 5 3 2 4 2 2" xfId="2080" xr:uid="{00000000-0005-0000-0000-000038050000}"/>
    <cellStyle name="Normal 5 3 2 4 3" xfId="1673" xr:uid="{00000000-0005-0000-0000-000039050000}"/>
    <cellStyle name="Normal 5 3 2 5" xfId="1001" xr:uid="{00000000-0005-0000-0000-00003A050000}"/>
    <cellStyle name="Normal 5 3 2 5 2" xfId="1816" xr:uid="{00000000-0005-0000-0000-00003B050000}"/>
    <cellStyle name="Normal 5 3 2 6" xfId="582" xr:uid="{00000000-0005-0000-0000-00003C050000}"/>
    <cellStyle name="Normal 5 3 2 7" xfId="1409" xr:uid="{00000000-0005-0000-0000-00003D050000}"/>
    <cellStyle name="Normal 5 3 3" xfId="471" xr:uid="{00000000-0005-0000-0000-00003E050000}"/>
    <cellStyle name="Normal 5 3 3 2" xfId="743" xr:uid="{00000000-0005-0000-0000-00003F050000}"/>
    <cellStyle name="Normal 5 3 3 2 2" xfId="1159" xr:uid="{00000000-0005-0000-0000-000040050000}"/>
    <cellStyle name="Normal 5 3 3 2 2 2" xfId="1974" xr:uid="{00000000-0005-0000-0000-000041050000}"/>
    <cellStyle name="Normal 5 3 3 2 3" xfId="1567" xr:uid="{00000000-0005-0000-0000-000042050000}"/>
    <cellStyle name="Normal 5 3 3 3" xfId="880" xr:uid="{00000000-0005-0000-0000-000043050000}"/>
    <cellStyle name="Normal 5 3 3 3 2" xfId="1288" xr:uid="{00000000-0005-0000-0000-000044050000}"/>
    <cellStyle name="Normal 5 3 3 3 2 2" xfId="2103" xr:uid="{00000000-0005-0000-0000-000045050000}"/>
    <cellStyle name="Normal 5 3 3 3 3" xfId="1696" xr:uid="{00000000-0005-0000-0000-000046050000}"/>
    <cellStyle name="Normal 5 3 3 4" xfId="1024" xr:uid="{00000000-0005-0000-0000-000047050000}"/>
    <cellStyle name="Normal 5 3 3 4 2" xfId="1839" xr:uid="{00000000-0005-0000-0000-000048050000}"/>
    <cellStyle name="Normal 5 3 3 5" xfId="605" xr:uid="{00000000-0005-0000-0000-000049050000}"/>
    <cellStyle name="Normal 5 3 3 6" xfId="1432" xr:uid="{00000000-0005-0000-0000-00004A050000}"/>
    <cellStyle name="Normal 5 3 4" xfId="693" xr:uid="{00000000-0005-0000-0000-00004B050000}"/>
    <cellStyle name="Normal 5 3 4 2" xfId="1109" xr:uid="{00000000-0005-0000-0000-00004C050000}"/>
    <cellStyle name="Normal 5 3 4 2 2" xfId="1924" xr:uid="{00000000-0005-0000-0000-00004D050000}"/>
    <cellStyle name="Normal 5 3 4 3" xfId="1517" xr:uid="{00000000-0005-0000-0000-00004E050000}"/>
    <cellStyle name="Normal 5 3 5" xfId="830" xr:uid="{00000000-0005-0000-0000-00004F050000}"/>
    <cellStyle name="Normal 5 3 5 2" xfId="1238" xr:uid="{00000000-0005-0000-0000-000050050000}"/>
    <cellStyle name="Normal 5 3 5 2 2" xfId="2053" xr:uid="{00000000-0005-0000-0000-000051050000}"/>
    <cellStyle name="Normal 5 3 5 3" xfId="1646" xr:uid="{00000000-0005-0000-0000-000052050000}"/>
    <cellStyle name="Normal 5 3 6" xfId="974" xr:uid="{00000000-0005-0000-0000-000053050000}"/>
    <cellStyle name="Normal 5 3 6 2" xfId="1789" xr:uid="{00000000-0005-0000-0000-000054050000}"/>
    <cellStyle name="Normal 5 3 7" xfId="555" xr:uid="{00000000-0005-0000-0000-000055050000}"/>
    <cellStyle name="Normal 5 3 8" xfId="1382" xr:uid="{00000000-0005-0000-0000-000056050000}"/>
    <cellStyle name="Normal 5 3 9" xfId="372" xr:uid="{00000000-0005-0000-0000-000057050000}"/>
    <cellStyle name="Normal 5 4" xfId="272" xr:uid="{00000000-0005-0000-0000-000058050000}"/>
    <cellStyle name="Normal 5 4 2" xfId="498" xr:uid="{00000000-0005-0000-0000-000059050000}"/>
    <cellStyle name="Normal 5 4 2 2" xfId="770" xr:uid="{00000000-0005-0000-0000-00005A050000}"/>
    <cellStyle name="Normal 5 4 2 2 2" xfId="1186" xr:uid="{00000000-0005-0000-0000-00005B050000}"/>
    <cellStyle name="Normal 5 4 2 2 2 2" xfId="2001" xr:uid="{00000000-0005-0000-0000-00005C050000}"/>
    <cellStyle name="Normal 5 4 2 2 3" xfId="1594" xr:uid="{00000000-0005-0000-0000-00005D050000}"/>
    <cellStyle name="Normal 5 4 2 3" xfId="907" xr:uid="{00000000-0005-0000-0000-00005E050000}"/>
    <cellStyle name="Normal 5 4 2 3 2" xfId="1315" xr:uid="{00000000-0005-0000-0000-00005F050000}"/>
    <cellStyle name="Normal 5 4 2 3 2 2" xfId="2130" xr:uid="{00000000-0005-0000-0000-000060050000}"/>
    <cellStyle name="Normal 5 4 2 3 3" xfId="1723" xr:uid="{00000000-0005-0000-0000-000061050000}"/>
    <cellStyle name="Normal 5 4 2 4" xfId="1051" xr:uid="{00000000-0005-0000-0000-000062050000}"/>
    <cellStyle name="Normal 5 4 2 4 2" xfId="1866" xr:uid="{00000000-0005-0000-0000-000063050000}"/>
    <cellStyle name="Normal 5 4 2 5" xfId="632" xr:uid="{00000000-0005-0000-0000-000064050000}"/>
    <cellStyle name="Normal 5 4 2 6" xfId="1459" xr:uid="{00000000-0005-0000-0000-000065050000}"/>
    <cellStyle name="Normal 5 4 3" xfId="708" xr:uid="{00000000-0005-0000-0000-000066050000}"/>
    <cellStyle name="Normal 5 4 3 2" xfId="1124" xr:uid="{00000000-0005-0000-0000-000067050000}"/>
    <cellStyle name="Normal 5 4 3 2 2" xfId="1939" xr:uid="{00000000-0005-0000-0000-000068050000}"/>
    <cellStyle name="Normal 5 4 3 3" xfId="1532" xr:uid="{00000000-0005-0000-0000-000069050000}"/>
    <cellStyle name="Normal 5 4 4" xfId="845" xr:uid="{00000000-0005-0000-0000-00006A050000}"/>
    <cellStyle name="Normal 5 4 4 2" xfId="1253" xr:uid="{00000000-0005-0000-0000-00006B050000}"/>
    <cellStyle name="Normal 5 4 4 2 2" xfId="2068" xr:uid="{00000000-0005-0000-0000-00006C050000}"/>
    <cellStyle name="Normal 5 4 4 3" xfId="1661" xr:uid="{00000000-0005-0000-0000-00006D050000}"/>
    <cellStyle name="Normal 5 4 5" xfId="989" xr:uid="{00000000-0005-0000-0000-00006E050000}"/>
    <cellStyle name="Normal 5 4 5 2" xfId="1804" xr:uid="{00000000-0005-0000-0000-00006F050000}"/>
    <cellStyle name="Normal 5 4 6" xfId="570" xr:uid="{00000000-0005-0000-0000-000070050000}"/>
    <cellStyle name="Normal 5 4 7" xfId="1397" xr:uid="{00000000-0005-0000-0000-000071050000}"/>
    <cellStyle name="Normal 5 5" xfId="432" xr:uid="{00000000-0005-0000-0000-000072050000}"/>
    <cellStyle name="Normal 5 5 2" xfId="682" xr:uid="{00000000-0005-0000-0000-000073050000}"/>
    <cellStyle name="Normal 5 5 2 2" xfId="1098" xr:uid="{00000000-0005-0000-0000-000074050000}"/>
    <cellStyle name="Normal 5 5 2 2 2" xfId="1913" xr:uid="{00000000-0005-0000-0000-000075050000}"/>
    <cellStyle name="Normal 5 5 2 3" xfId="1506" xr:uid="{00000000-0005-0000-0000-000076050000}"/>
    <cellStyle name="Normal 5 5 3" xfId="819" xr:uid="{00000000-0005-0000-0000-000077050000}"/>
    <cellStyle name="Normal 5 5 3 2" xfId="1227" xr:uid="{00000000-0005-0000-0000-000078050000}"/>
    <cellStyle name="Normal 5 5 3 2 2" xfId="2042" xr:uid="{00000000-0005-0000-0000-000079050000}"/>
    <cellStyle name="Normal 5 5 3 3" xfId="1635" xr:uid="{00000000-0005-0000-0000-00007A050000}"/>
    <cellStyle name="Normal 5 5 4" xfId="963" xr:uid="{00000000-0005-0000-0000-00007B050000}"/>
    <cellStyle name="Normal 5 5 4 2" xfId="1778" xr:uid="{00000000-0005-0000-0000-00007C050000}"/>
    <cellStyle name="Normal 5 5 5" xfId="544" xr:uid="{00000000-0005-0000-0000-00007D050000}"/>
    <cellStyle name="Normal 5 5 6" xfId="1371" xr:uid="{00000000-0005-0000-0000-00007E050000}"/>
    <cellStyle name="Normal 5 6" xfId="460" xr:uid="{00000000-0005-0000-0000-00007F050000}"/>
    <cellStyle name="Normal 5 6 2" xfId="732" xr:uid="{00000000-0005-0000-0000-000080050000}"/>
    <cellStyle name="Normal 5 6 2 2" xfId="1148" xr:uid="{00000000-0005-0000-0000-000081050000}"/>
    <cellStyle name="Normal 5 6 2 2 2" xfId="1963" xr:uid="{00000000-0005-0000-0000-000082050000}"/>
    <cellStyle name="Normal 5 6 2 3" xfId="1556" xr:uid="{00000000-0005-0000-0000-000083050000}"/>
    <cellStyle name="Normal 5 6 3" xfId="869" xr:uid="{00000000-0005-0000-0000-000084050000}"/>
    <cellStyle name="Normal 5 6 3 2" xfId="1277" xr:uid="{00000000-0005-0000-0000-000085050000}"/>
    <cellStyle name="Normal 5 6 3 2 2" xfId="2092" xr:uid="{00000000-0005-0000-0000-000086050000}"/>
    <cellStyle name="Normal 5 6 3 3" xfId="1685" xr:uid="{00000000-0005-0000-0000-000087050000}"/>
    <cellStyle name="Normal 5 6 4" xfId="1013" xr:uid="{00000000-0005-0000-0000-000088050000}"/>
    <cellStyle name="Normal 5 6 4 2" xfId="1828" xr:uid="{00000000-0005-0000-0000-000089050000}"/>
    <cellStyle name="Normal 5 6 5" xfId="594" xr:uid="{00000000-0005-0000-0000-00008A050000}"/>
    <cellStyle name="Normal 5 6 6" xfId="1421" xr:uid="{00000000-0005-0000-0000-00008B050000}"/>
    <cellStyle name="Normal 5 7" xfId="426" xr:uid="{00000000-0005-0000-0000-00008C050000}"/>
    <cellStyle name="Normal 5 7 2" xfId="677" xr:uid="{00000000-0005-0000-0000-00008D050000}"/>
    <cellStyle name="Normal 5 7 2 2" xfId="1093" xr:uid="{00000000-0005-0000-0000-00008E050000}"/>
    <cellStyle name="Normal 5 7 2 2 2" xfId="1908" xr:uid="{00000000-0005-0000-0000-00008F050000}"/>
    <cellStyle name="Normal 5 7 2 3" xfId="1501" xr:uid="{00000000-0005-0000-0000-000090050000}"/>
    <cellStyle name="Normal 5 7 3" xfId="958" xr:uid="{00000000-0005-0000-0000-000091050000}"/>
    <cellStyle name="Normal 5 7 3 2" xfId="1773" xr:uid="{00000000-0005-0000-0000-000092050000}"/>
    <cellStyle name="Normal 5 7 4" xfId="539" xr:uid="{00000000-0005-0000-0000-000093050000}"/>
    <cellStyle name="Normal 5 7 5" xfId="1366" xr:uid="{00000000-0005-0000-0000-000094050000}"/>
    <cellStyle name="Normal 5 8" xfId="421" xr:uid="{00000000-0005-0000-0000-000095050000}"/>
    <cellStyle name="Normal 5 8 2" xfId="796" xr:uid="{00000000-0005-0000-0000-000096050000}"/>
    <cellStyle name="Normal 5 9" xfId="673" xr:uid="{00000000-0005-0000-0000-000097050000}"/>
    <cellStyle name="Normal 5 9 2" xfId="1089" xr:uid="{00000000-0005-0000-0000-000098050000}"/>
    <cellStyle name="Normal 5 9 2 2" xfId="1904" xr:uid="{00000000-0005-0000-0000-000099050000}"/>
    <cellStyle name="Normal 5 9 3" xfId="1497" xr:uid="{00000000-0005-0000-0000-00009A050000}"/>
    <cellStyle name="Normal 5_D" xfId="408" xr:uid="{00000000-0005-0000-0000-00009B050000}"/>
    <cellStyle name="Normal 6" xfId="57" xr:uid="{00000000-0005-0000-0000-00009C050000}"/>
    <cellStyle name="Normal 6 10" xfId="932" xr:uid="{00000000-0005-0000-0000-00009D050000}"/>
    <cellStyle name="Normal 6 10 2" xfId="1340" xr:uid="{00000000-0005-0000-0000-00009E050000}"/>
    <cellStyle name="Normal 6 10 2 2" xfId="2155" xr:uid="{00000000-0005-0000-0000-00009F050000}"/>
    <cellStyle name="Normal 6 10 3" xfId="1748" xr:uid="{00000000-0005-0000-0000-0000A0050000}"/>
    <cellStyle name="Normal 6 11" xfId="953" xr:uid="{00000000-0005-0000-0000-0000A1050000}"/>
    <cellStyle name="Normal 6 11 2" xfId="1769" xr:uid="{00000000-0005-0000-0000-0000A2050000}"/>
    <cellStyle name="Normal 6 12" xfId="523" xr:uid="{00000000-0005-0000-0000-0000A3050000}"/>
    <cellStyle name="Normal 6 13" xfId="1350" xr:uid="{00000000-0005-0000-0000-0000A4050000}"/>
    <cellStyle name="Normal 6 14" xfId="373" xr:uid="{00000000-0005-0000-0000-0000A5050000}"/>
    <cellStyle name="Normal 6 2" xfId="374" xr:uid="{00000000-0005-0000-0000-0000A6050000}"/>
    <cellStyle name="Normal 6 2 2" xfId="410" xr:uid="{00000000-0005-0000-0000-0000A7050000}"/>
    <cellStyle name="Normal 6 2 2 2" xfId="456" xr:uid="{00000000-0005-0000-0000-0000A8050000}"/>
    <cellStyle name="Normal 6 2 2 2 2" xfId="516" xr:uid="{00000000-0005-0000-0000-0000A9050000}"/>
    <cellStyle name="Normal 6 2 2 2 2 2" xfId="788" xr:uid="{00000000-0005-0000-0000-0000AA050000}"/>
    <cellStyle name="Normal 6 2 2 2 2 2 2" xfId="1204" xr:uid="{00000000-0005-0000-0000-0000AB050000}"/>
    <cellStyle name="Normal 6 2 2 2 2 2 2 2" xfId="2019" xr:uid="{00000000-0005-0000-0000-0000AC050000}"/>
    <cellStyle name="Normal 6 2 2 2 2 2 3" xfId="1612" xr:uid="{00000000-0005-0000-0000-0000AD050000}"/>
    <cellStyle name="Normal 6 2 2 2 2 3" xfId="925" xr:uid="{00000000-0005-0000-0000-0000AE050000}"/>
    <cellStyle name="Normal 6 2 2 2 2 3 2" xfId="1333" xr:uid="{00000000-0005-0000-0000-0000AF050000}"/>
    <cellStyle name="Normal 6 2 2 2 2 3 2 2" xfId="2148" xr:uid="{00000000-0005-0000-0000-0000B0050000}"/>
    <cellStyle name="Normal 6 2 2 2 2 3 3" xfId="1741" xr:uid="{00000000-0005-0000-0000-0000B1050000}"/>
    <cellStyle name="Normal 6 2 2 2 2 4" xfId="1069" xr:uid="{00000000-0005-0000-0000-0000B2050000}"/>
    <cellStyle name="Normal 6 2 2 2 2 4 2" xfId="1884" xr:uid="{00000000-0005-0000-0000-0000B3050000}"/>
    <cellStyle name="Normal 6 2 2 2 2 5" xfId="650" xr:uid="{00000000-0005-0000-0000-0000B4050000}"/>
    <cellStyle name="Normal 6 2 2 2 2 6" xfId="1477" xr:uid="{00000000-0005-0000-0000-0000B5050000}"/>
    <cellStyle name="Normal 6 2 2 2 3" xfId="726" xr:uid="{00000000-0005-0000-0000-0000B6050000}"/>
    <cellStyle name="Normal 6 2 2 2 3 2" xfId="1142" xr:uid="{00000000-0005-0000-0000-0000B7050000}"/>
    <cellStyle name="Normal 6 2 2 2 3 2 2" xfId="1957" xr:uid="{00000000-0005-0000-0000-0000B8050000}"/>
    <cellStyle name="Normal 6 2 2 2 3 3" xfId="1550" xr:uid="{00000000-0005-0000-0000-0000B9050000}"/>
    <cellStyle name="Normal 6 2 2 2 4" xfId="863" xr:uid="{00000000-0005-0000-0000-0000BA050000}"/>
    <cellStyle name="Normal 6 2 2 2 4 2" xfId="1271" xr:uid="{00000000-0005-0000-0000-0000BB050000}"/>
    <cellStyle name="Normal 6 2 2 2 4 2 2" xfId="2086" xr:uid="{00000000-0005-0000-0000-0000BC050000}"/>
    <cellStyle name="Normal 6 2 2 2 4 3" xfId="1679" xr:uid="{00000000-0005-0000-0000-0000BD050000}"/>
    <cellStyle name="Normal 6 2 2 2 5" xfId="1007" xr:uid="{00000000-0005-0000-0000-0000BE050000}"/>
    <cellStyle name="Normal 6 2 2 2 5 2" xfId="1822" xr:uid="{00000000-0005-0000-0000-0000BF050000}"/>
    <cellStyle name="Normal 6 2 2 2 6" xfId="588" xr:uid="{00000000-0005-0000-0000-0000C0050000}"/>
    <cellStyle name="Normal 6 2 2 2 7" xfId="1415" xr:uid="{00000000-0005-0000-0000-0000C1050000}"/>
    <cellStyle name="Normal 6 2 2 3" xfId="473" xr:uid="{00000000-0005-0000-0000-0000C2050000}"/>
    <cellStyle name="Normal 6 2 2 3 2" xfId="745" xr:uid="{00000000-0005-0000-0000-0000C3050000}"/>
    <cellStyle name="Normal 6 2 2 3 2 2" xfId="1161" xr:uid="{00000000-0005-0000-0000-0000C4050000}"/>
    <cellStyle name="Normal 6 2 2 3 2 2 2" xfId="1976" xr:uid="{00000000-0005-0000-0000-0000C5050000}"/>
    <cellStyle name="Normal 6 2 2 3 2 3" xfId="1569" xr:uid="{00000000-0005-0000-0000-0000C6050000}"/>
    <cellStyle name="Normal 6 2 2 3 3" xfId="882" xr:uid="{00000000-0005-0000-0000-0000C7050000}"/>
    <cellStyle name="Normal 6 2 2 3 3 2" xfId="1290" xr:uid="{00000000-0005-0000-0000-0000C8050000}"/>
    <cellStyle name="Normal 6 2 2 3 3 2 2" xfId="2105" xr:uid="{00000000-0005-0000-0000-0000C9050000}"/>
    <cellStyle name="Normal 6 2 2 3 3 3" xfId="1698" xr:uid="{00000000-0005-0000-0000-0000CA050000}"/>
    <cellStyle name="Normal 6 2 2 3 4" xfId="1026" xr:uid="{00000000-0005-0000-0000-0000CB050000}"/>
    <cellStyle name="Normal 6 2 2 3 4 2" xfId="1841" xr:uid="{00000000-0005-0000-0000-0000CC050000}"/>
    <cellStyle name="Normal 6 2 2 3 5" xfId="607" xr:uid="{00000000-0005-0000-0000-0000CD050000}"/>
    <cellStyle name="Normal 6 2 2 3 6" xfId="1434" xr:uid="{00000000-0005-0000-0000-0000CE050000}"/>
    <cellStyle name="Normal 6 2 2 4" xfId="695" xr:uid="{00000000-0005-0000-0000-0000CF050000}"/>
    <cellStyle name="Normal 6 2 2 4 2" xfId="1111" xr:uid="{00000000-0005-0000-0000-0000D0050000}"/>
    <cellStyle name="Normal 6 2 2 4 2 2" xfId="1926" xr:uid="{00000000-0005-0000-0000-0000D1050000}"/>
    <cellStyle name="Normal 6 2 2 4 3" xfId="1519" xr:uid="{00000000-0005-0000-0000-0000D2050000}"/>
    <cellStyle name="Normal 6 2 2 5" xfId="832" xr:uid="{00000000-0005-0000-0000-0000D3050000}"/>
    <cellStyle name="Normal 6 2 2 5 2" xfId="1240" xr:uid="{00000000-0005-0000-0000-0000D4050000}"/>
    <cellStyle name="Normal 6 2 2 5 2 2" xfId="2055" xr:uid="{00000000-0005-0000-0000-0000D5050000}"/>
    <cellStyle name="Normal 6 2 2 5 3" xfId="1648" xr:uid="{00000000-0005-0000-0000-0000D6050000}"/>
    <cellStyle name="Normal 6 2 2 6" xfId="976" xr:uid="{00000000-0005-0000-0000-0000D7050000}"/>
    <cellStyle name="Normal 6 2 2 6 2" xfId="1791" xr:uid="{00000000-0005-0000-0000-0000D8050000}"/>
    <cellStyle name="Normal 6 2 2 7" xfId="557" xr:uid="{00000000-0005-0000-0000-0000D9050000}"/>
    <cellStyle name="Normal 6 2 2 8" xfId="1384" xr:uid="{00000000-0005-0000-0000-0000DA050000}"/>
    <cellStyle name="Normal 6 2 3" xfId="443" xr:uid="{00000000-0005-0000-0000-0000DB050000}"/>
    <cellStyle name="Normal 6 2 3 2" xfId="503" xr:uid="{00000000-0005-0000-0000-0000DC050000}"/>
    <cellStyle name="Normal 6 2 3 2 2" xfId="775" xr:uid="{00000000-0005-0000-0000-0000DD050000}"/>
    <cellStyle name="Normal 6 2 3 2 2 2" xfId="1191" xr:uid="{00000000-0005-0000-0000-0000DE050000}"/>
    <cellStyle name="Normal 6 2 3 2 2 2 2" xfId="2006" xr:uid="{00000000-0005-0000-0000-0000DF050000}"/>
    <cellStyle name="Normal 6 2 3 2 2 3" xfId="1599" xr:uid="{00000000-0005-0000-0000-0000E0050000}"/>
    <cellStyle name="Normal 6 2 3 2 3" xfId="912" xr:uid="{00000000-0005-0000-0000-0000E1050000}"/>
    <cellStyle name="Normal 6 2 3 2 3 2" xfId="1320" xr:uid="{00000000-0005-0000-0000-0000E2050000}"/>
    <cellStyle name="Normal 6 2 3 2 3 2 2" xfId="2135" xr:uid="{00000000-0005-0000-0000-0000E3050000}"/>
    <cellStyle name="Normal 6 2 3 2 3 3" xfId="1728" xr:uid="{00000000-0005-0000-0000-0000E4050000}"/>
    <cellStyle name="Normal 6 2 3 2 4" xfId="1056" xr:uid="{00000000-0005-0000-0000-0000E5050000}"/>
    <cellStyle name="Normal 6 2 3 2 4 2" xfId="1871" xr:uid="{00000000-0005-0000-0000-0000E6050000}"/>
    <cellStyle name="Normal 6 2 3 2 5" xfId="637" xr:uid="{00000000-0005-0000-0000-0000E7050000}"/>
    <cellStyle name="Normal 6 2 3 2 6" xfId="1464" xr:uid="{00000000-0005-0000-0000-0000E8050000}"/>
    <cellStyle name="Normal 6 2 3 3" xfId="713" xr:uid="{00000000-0005-0000-0000-0000E9050000}"/>
    <cellStyle name="Normal 6 2 3 3 2" xfId="1129" xr:uid="{00000000-0005-0000-0000-0000EA050000}"/>
    <cellStyle name="Normal 6 2 3 3 2 2" xfId="1944" xr:uid="{00000000-0005-0000-0000-0000EB050000}"/>
    <cellStyle name="Normal 6 2 3 3 3" xfId="1537" xr:uid="{00000000-0005-0000-0000-0000EC050000}"/>
    <cellStyle name="Normal 6 2 3 4" xfId="850" xr:uid="{00000000-0005-0000-0000-0000ED050000}"/>
    <cellStyle name="Normal 6 2 3 4 2" xfId="1258" xr:uid="{00000000-0005-0000-0000-0000EE050000}"/>
    <cellStyle name="Normal 6 2 3 4 2 2" xfId="2073" xr:uid="{00000000-0005-0000-0000-0000EF050000}"/>
    <cellStyle name="Normal 6 2 3 4 3" xfId="1666" xr:uid="{00000000-0005-0000-0000-0000F0050000}"/>
    <cellStyle name="Normal 6 2 3 5" xfId="994" xr:uid="{00000000-0005-0000-0000-0000F1050000}"/>
    <cellStyle name="Normal 6 2 3 5 2" xfId="1809" xr:uid="{00000000-0005-0000-0000-0000F2050000}"/>
    <cellStyle name="Normal 6 2 3 6" xfId="575" xr:uid="{00000000-0005-0000-0000-0000F3050000}"/>
    <cellStyle name="Normal 6 2 3 7" xfId="1402" xr:uid="{00000000-0005-0000-0000-0000F4050000}"/>
    <cellStyle name="Normal 6 2 4" xfId="472" xr:uid="{00000000-0005-0000-0000-0000F5050000}"/>
    <cellStyle name="Normal 6 2 4 2" xfId="744" xr:uid="{00000000-0005-0000-0000-0000F6050000}"/>
    <cellStyle name="Normal 6 2 4 2 2" xfId="1160" xr:uid="{00000000-0005-0000-0000-0000F7050000}"/>
    <cellStyle name="Normal 6 2 4 2 2 2" xfId="1975" xr:uid="{00000000-0005-0000-0000-0000F8050000}"/>
    <cellStyle name="Normal 6 2 4 2 3" xfId="1568" xr:uid="{00000000-0005-0000-0000-0000F9050000}"/>
    <cellStyle name="Normal 6 2 4 3" xfId="881" xr:uid="{00000000-0005-0000-0000-0000FA050000}"/>
    <cellStyle name="Normal 6 2 4 3 2" xfId="1289" xr:uid="{00000000-0005-0000-0000-0000FB050000}"/>
    <cellStyle name="Normal 6 2 4 3 2 2" xfId="2104" xr:uid="{00000000-0005-0000-0000-0000FC050000}"/>
    <cellStyle name="Normal 6 2 4 3 3" xfId="1697" xr:uid="{00000000-0005-0000-0000-0000FD050000}"/>
    <cellStyle name="Normal 6 2 4 4" xfId="1025" xr:uid="{00000000-0005-0000-0000-0000FE050000}"/>
    <cellStyle name="Normal 6 2 4 4 2" xfId="1840" xr:uid="{00000000-0005-0000-0000-0000FF050000}"/>
    <cellStyle name="Normal 6 2 4 5" xfId="606" xr:uid="{00000000-0005-0000-0000-000000060000}"/>
    <cellStyle name="Normal 6 2 4 6" xfId="1433" xr:uid="{00000000-0005-0000-0000-000001060000}"/>
    <cellStyle name="Normal 6 2 5" xfId="694" xr:uid="{00000000-0005-0000-0000-000002060000}"/>
    <cellStyle name="Normal 6 2 5 2" xfId="1110" xr:uid="{00000000-0005-0000-0000-000003060000}"/>
    <cellStyle name="Normal 6 2 5 2 2" xfId="1925" xr:uid="{00000000-0005-0000-0000-000004060000}"/>
    <cellStyle name="Normal 6 2 5 3" xfId="1518" xr:uid="{00000000-0005-0000-0000-000005060000}"/>
    <cellStyle name="Normal 6 2 6" xfId="831" xr:uid="{00000000-0005-0000-0000-000006060000}"/>
    <cellStyle name="Normal 6 2 6 2" xfId="1239" xr:uid="{00000000-0005-0000-0000-000007060000}"/>
    <cellStyle name="Normal 6 2 6 2 2" xfId="2054" xr:uid="{00000000-0005-0000-0000-000008060000}"/>
    <cellStyle name="Normal 6 2 6 3" xfId="1647" xr:uid="{00000000-0005-0000-0000-000009060000}"/>
    <cellStyle name="Normal 6 2 7" xfId="975" xr:uid="{00000000-0005-0000-0000-00000A060000}"/>
    <cellStyle name="Normal 6 2 7 2" xfId="1790" xr:uid="{00000000-0005-0000-0000-00000B060000}"/>
    <cellStyle name="Normal 6 2 8" xfId="556" xr:uid="{00000000-0005-0000-0000-00000C060000}"/>
    <cellStyle name="Normal 6 2 9" xfId="1383" xr:uid="{00000000-0005-0000-0000-00000D060000}"/>
    <cellStyle name="Normal 6 3" xfId="375" xr:uid="{00000000-0005-0000-0000-00000E060000}"/>
    <cellStyle name="Normal 6 3 2" xfId="451" xr:uid="{00000000-0005-0000-0000-00000F060000}"/>
    <cellStyle name="Normal 6 3 2 2" xfId="511" xr:uid="{00000000-0005-0000-0000-000010060000}"/>
    <cellStyle name="Normal 6 3 2 2 2" xfId="783" xr:uid="{00000000-0005-0000-0000-000011060000}"/>
    <cellStyle name="Normal 6 3 2 2 2 2" xfId="1199" xr:uid="{00000000-0005-0000-0000-000012060000}"/>
    <cellStyle name="Normal 6 3 2 2 2 2 2" xfId="2014" xr:uid="{00000000-0005-0000-0000-000013060000}"/>
    <cellStyle name="Normal 6 3 2 2 2 3" xfId="1607" xr:uid="{00000000-0005-0000-0000-000014060000}"/>
    <cellStyle name="Normal 6 3 2 2 3" xfId="920" xr:uid="{00000000-0005-0000-0000-000015060000}"/>
    <cellStyle name="Normal 6 3 2 2 3 2" xfId="1328" xr:uid="{00000000-0005-0000-0000-000016060000}"/>
    <cellStyle name="Normal 6 3 2 2 3 2 2" xfId="2143" xr:uid="{00000000-0005-0000-0000-000017060000}"/>
    <cellStyle name="Normal 6 3 2 2 3 3" xfId="1736" xr:uid="{00000000-0005-0000-0000-000018060000}"/>
    <cellStyle name="Normal 6 3 2 2 4" xfId="1064" xr:uid="{00000000-0005-0000-0000-000019060000}"/>
    <cellStyle name="Normal 6 3 2 2 4 2" xfId="1879" xr:uid="{00000000-0005-0000-0000-00001A060000}"/>
    <cellStyle name="Normal 6 3 2 2 5" xfId="645" xr:uid="{00000000-0005-0000-0000-00001B060000}"/>
    <cellStyle name="Normal 6 3 2 2 6" xfId="1472" xr:uid="{00000000-0005-0000-0000-00001C060000}"/>
    <cellStyle name="Normal 6 3 2 3" xfId="721" xr:uid="{00000000-0005-0000-0000-00001D060000}"/>
    <cellStyle name="Normal 6 3 2 3 2" xfId="1137" xr:uid="{00000000-0005-0000-0000-00001E060000}"/>
    <cellStyle name="Normal 6 3 2 3 2 2" xfId="1952" xr:uid="{00000000-0005-0000-0000-00001F060000}"/>
    <cellStyle name="Normal 6 3 2 3 3" xfId="1545" xr:uid="{00000000-0005-0000-0000-000020060000}"/>
    <cellStyle name="Normal 6 3 2 4" xfId="858" xr:uid="{00000000-0005-0000-0000-000021060000}"/>
    <cellStyle name="Normal 6 3 2 4 2" xfId="1266" xr:uid="{00000000-0005-0000-0000-000022060000}"/>
    <cellStyle name="Normal 6 3 2 4 2 2" xfId="2081" xr:uid="{00000000-0005-0000-0000-000023060000}"/>
    <cellStyle name="Normal 6 3 2 4 3" xfId="1674" xr:uid="{00000000-0005-0000-0000-000024060000}"/>
    <cellStyle name="Normal 6 3 2 5" xfId="1002" xr:uid="{00000000-0005-0000-0000-000025060000}"/>
    <cellStyle name="Normal 6 3 2 5 2" xfId="1817" xr:uid="{00000000-0005-0000-0000-000026060000}"/>
    <cellStyle name="Normal 6 3 2 6" xfId="583" xr:uid="{00000000-0005-0000-0000-000027060000}"/>
    <cellStyle name="Normal 6 3 2 7" xfId="1410" xr:uid="{00000000-0005-0000-0000-000028060000}"/>
    <cellStyle name="Normal 6 3 3" xfId="474" xr:uid="{00000000-0005-0000-0000-000029060000}"/>
    <cellStyle name="Normal 6 3 3 2" xfId="746" xr:uid="{00000000-0005-0000-0000-00002A060000}"/>
    <cellStyle name="Normal 6 3 3 2 2" xfId="1162" xr:uid="{00000000-0005-0000-0000-00002B060000}"/>
    <cellStyle name="Normal 6 3 3 2 2 2" xfId="1977" xr:uid="{00000000-0005-0000-0000-00002C060000}"/>
    <cellStyle name="Normal 6 3 3 2 3" xfId="1570" xr:uid="{00000000-0005-0000-0000-00002D060000}"/>
    <cellStyle name="Normal 6 3 3 3" xfId="883" xr:uid="{00000000-0005-0000-0000-00002E060000}"/>
    <cellStyle name="Normal 6 3 3 3 2" xfId="1291" xr:uid="{00000000-0005-0000-0000-00002F060000}"/>
    <cellStyle name="Normal 6 3 3 3 2 2" xfId="2106" xr:uid="{00000000-0005-0000-0000-000030060000}"/>
    <cellStyle name="Normal 6 3 3 3 3" xfId="1699" xr:uid="{00000000-0005-0000-0000-000031060000}"/>
    <cellStyle name="Normal 6 3 3 4" xfId="1027" xr:uid="{00000000-0005-0000-0000-000032060000}"/>
    <cellStyle name="Normal 6 3 3 4 2" xfId="1842" xr:uid="{00000000-0005-0000-0000-000033060000}"/>
    <cellStyle name="Normal 6 3 3 5" xfId="608" xr:uid="{00000000-0005-0000-0000-000034060000}"/>
    <cellStyle name="Normal 6 3 3 6" xfId="1435" xr:uid="{00000000-0005-0000-0000-000035060000}"/>
    <cellStyle name="Normal 6 3 4" xfId="696" xr:uid="{00000000-0005-0000-0000-000036060000}"/>
    <cellStyle name="Normal 6 3 4 2" xfId="1112" xr:uid="{00000000-0005-0000-0000-000037060000}"/>
    <cellStyle name="Normal 6 3 4 2 2" xfId="1927" xr:uid="{00000000-0005-0000-0000-000038060000}"/>
    <cellStyle name="Normal 6 3 4 3" xfId="1520" xr:uid="{00000000-0005-0000-0000-000039060000}"/>
    <cellStyle name="Normal 6 3 5" xfId="833" xr:uid="{00000000-0005-0000-0000-00003A060000}"/>
    <cellStyle name="Normal 6 3 5 2" xfId="1241" xr:uid="{00000000-0005-0000-0000-00003B060000}"/>
    <cellStyle name="Normal 6 3 5 2 2" xfId="2056" xr:uid="{00000000-0005-0000-0000-00003C060000}"/>
    <cellStyle name="Normal 6 3 5 3" xfId="1649" xr:uid="{00000000-0005-0000-0000-00003D060000}"/>
    <cellStyle name="Normal 6 3 6" xfId="977" xr:uid="{00000000-0005-0000-0000-00003E060000}"/>
    <cellStyle name="Normal 6 3 6 2" xfId="1792" xr:uid="{00000000-0005-0000-0000-00003F060000}"/>
    <cellStyle name="Normal 6 3 7" xfId="558" xr:uid="{00000000-0005-0000-0000-000040060000}"/>
    <cellStyle name="Normal 6 3 8" xfId="1385" xr:uid="{00000000-0005-0000-0000-000041060000}"/>
    <cellStyle name="Normal 6 4" xfId="439" xr:uid="{00000000-0005-0000-0000-000042060000}"/>
    <cellStyle name="Normal 6 4 2" xfId="499" xr:uid="{00000000-0005-0000-0000-000043060000}"/>
    <cellStyle name="Normal 6 4 2 2" xfId="771" xr:uid="{00000000-0005-0000-0000-000044060000}"/>
    <cellStyle name="Normal 6 4 2 2 2" xfId="1187" xr:uid="{00000000-0005-0000-0000-000045060000}"/>
    <cellStyle name="Normal 6 4 2 2 2 2" xfId="2002" xr:uid="{00000000-0005-0000-0000-000046060000}"/>
    <cellStyle name="Normal 6 4 2 2 3" xfId="1595" xr:uid="{00000000-0005-0000-0000-000047060000}"/>
    <cellStyle name="Normal 6 4 2 3" xfId="908" xr:uid="{00000000-0005-0000-0000-000048060000}"/>
    <cellStyle name="Normal 6 4 2 3 2" xfId="1316" xr:uid="{00000000-0005-0000-0000-000049060000}"/>
    <cellStyle name="Normal 6 4 2 3 2 2" xfId="2131" xr:uid="{00000000-0005-0000-0000-00004A060000}"/>
    <cellStyle name="Normal 6 4 2 3 3" xfId="1724" xr:uid="{00000000-0005-0000-0000-00004B060000}"/>
    <cellStyle name="Normal 6 4 2 4" xfId="1052" xr:uid="{00000000-0005-0000-0000-00004C060000}"/>
    <cellStyle name="Normal 6 4 2 4 2" xfId="1867" xr:uid="{00000000-0005-0000-0000-00004D060000}"/>
    <cellStyle name="Normal 6 4 2 5" xfId="633" xr:uid="{00000000-0005-0000-0000-00004E060000}"/>
    <cellStyle name="Normal 6 4 2 6" xfId="1460" xr:uid="{00000000-0005-0000-0000-00004F060000}"/>
    <cellStyle name="Normal 6 4 3" xfId="709" xr:uid="{00000000-0005-0000-0000-000050060000}"/>
    <cellStyle name="Normal 6 4 3 2" xfId="1125" xr:uid="{00000000-0005-0000-0000-000051060000}"/>
    <cellStyle name="Normal 6 4 3 2 2" xfId="1940" xr:uid="{00000000-0005-0000-0000-000052060000}"/>
    <cellStyle name="Normal 6 4 3 3" xfId="1533" xr:uid="{00000000-0005-0000-0000-000053060000}"/>
    <cellStyle name="Normal 6 4 4" xfId="846" xr:uid="{00000000-0005-0000-0000-000054060000}"/>
    <cellStyle name="Normal 6 4 4 2" xfId="1254" xr:uid="{00000000-0005-0000-0000-000055060000}"/>
    <cellStyle name="Normal 6 4 4 2 2" xfId="2069" xr:uid="{00000000-0005-0000-0000-000056060000}"/>
    <cellStyle name="Normal 6 4 4 3" xfId="1662" xr:uid="{00000000-0005-0000-0000-000057060000}"/>
    <cellStyle name="Normal 6 4 5" xfId="990" xr:uid="{00000000-0005-0000-0000-000058060000}"/>
    <cellStyle name="Normal 6 4 5 2" xfId="1805" xr:uid="{00000000-0005-0000-0000-000059060000}"/>
    <cellStyle name="Normal 6 4 6" xfId="571" xr:uid="{00000000-0005-0000-0000-00005A060000}"/>
    <cellStyle name="Normal 6 4 7" xfId="1398" xr:uid="{00000000-0005-0000-0000-00005B060000}"/>
    <cellStyle name="Normal 6 5" xfId="433" xr:uid="{00000000-0005-0000-0000-00005C060000}"/>
    <cellStyle name="Normal 6 5 2" xfId="683" xr:uid="{00000000-0005-0000-0000-00005D060000}"/>
    <cellStyle name="Normal 6 5 2 2" xfId="1099" xr:uid="{00000000-0005-0000-0000-00005E060000}"/>
    <cellStyle name="Normal 6 5 2 2 2" xfId="1914" xr:uid="{00000000-0005-0000-0000-00005F060000}"/>
    <cellStyle name="Normal 6 5 2 3" xfId="1507" xr:uid="{00000000-0005-0000-0000-000060060000}"/>
    <cellStyle name="Normal 6 5 3" xfId="820" xr:uid="{00000000-0005-0000-0000-000061060000}"/>
    <cellStyle name="Normal 6 5 3 2" xfId="1228" xr:uid="{00000000-0005-0000-0000-000062060000}"/>
    <cellStyle name="Normal 6 5 3 2 2" xfId="2043" xr:uid="{00000000-0005-0000-0000-000063060000}"/>
    <cellStyle name="Normal 6 5 3 3" xfId="1636" xr:uid="{00000000-0005-0000-0000-000064060000}"/>
    <cellStyle name="Normal 6 5 4" xfId="964" xr:uid="{00000000-0005-0000-0000-000065060000}"/>
    <cellStyle name="Normal 6 5 4 2" xfId="1779" xr:uid="{00000000-0005-0000-0000-000066060000}"/>
    <cellStyle name="Normal 6 5 5" xfId="545" xr:uid="{00000000-0005-0000-0000-000067060000}"/>
    <cellStyle name="Normal 6 5 6" xfId="1372" xr:uid="{00000000-0005-0000-0000-000068060000}"/>
    <cellStyle name="Normal 6 6" xfId="461" xr:uid="{00000000-0005-0000-0000-000069060000}"/>
    <cellStyle name="Normal 6 6 2" xfId="733" xr:uid="{00000000-0005-0000-0000-00006A060000}"/>
    <cellStyle name="Normal 6 6 2 2" xfId="1149" xr:uid="{00000000-0005-0000-0000-00006B060000}"/>
    <cellStyle name="Normal 6 6 2 2 2" xfId="1964" xr:uid="{00000000-0005-0000-0000-00006C060000}"/>
    <cellStyle name="Normal 6 6 2 3" xfId="1557" xr:uid="{00000000-0005-0000-0000-00006D060000}"/>
    <cellStyle name="Normal 6 6 3" xfId="870" xr:uid="{00000000-0005-0000-0000-00006E060000}"/>
    <cellStyle name="Normal 6 6 3 2" xfId="1278" xr:uid="{00000000-0005-0000-0000-00006F060000}"/>
    <cellStyle name="Normal 6 6 3 2 2" xfId="2093" xr:uid="{00000000-0005-0000-0000-000070060000}"/>
    <cellStyle name="Normal 6 6 3 3" xfId="1686" xr:uid="{00000000-0005-0000-0000-000071060000}"/>
    <cellStyle name="Normal 6 6 4" xfId="1014" xr:uid="{00000000-0005-0000-0000-000072060000}"/>
    <cellStyle name="Normal 6 6 4 2" xfId="1829" xr:uid="{00000000-0005-0000-0000-000073060000}"/>
    <cellStyle name="Normal 6 6 5" xfId="595" xr:uid="{00000000-0005-0000-0000-000074060000}"/>
    <cellStyle name="Normal 6 6 6" xfId="1422" xr:uid="{00000000-0005-0000-0000-000075060000}"/>
    <cellStyle name="Normal 6 7" xfId="427" xr:uid="{00000000-0005-0000-0000-000076060000}"/>
    <cellStyle name="Normal 6 7 2" xfId="678" xr:uid="{00000000-0005-0000-0000-000077060000}"/>
    <cellStyle name="Normal 6 7 2 2" xfId="1094" xr:uid="{00000000-0005-0000-0000-000078060000}"/>
    <cellStyle name="Normal 6 7 2 2 2" xfId="1909" xr:uid="{00000000-0005-0000-0000-000079060000}"/>
    <cellStyle name="Normal 6 7 2 3" xfId="1502" xr:uid="{00000000-0005-0000-0000-00007A060000}"/>
    <cellStyle name="Normal 6 7 3" xfId="959" xr:uid="{00000000-0005-0000-0000-00007B060000}"/>
    <cellStyle name="Normal 6 7 3 2" xfId="1774" xr:uid="{00000000-0005-0000-0000-00007C060000}"/>
    <cellStyle name="Normal 6 7 4" xfId="540" xr:uid="{00000000-0005-0000-0000-00007D060000}"/>
    <cellStyle name="Normal 6 7 5" xfId="1367" xr:uid="{00000000-0005-0000-0000-00007E060000}"/>
    <cellStyle name="Normal 6 8" xfId="422" xr:uid="{00000000-0005-0000-0000-00007F060000}"/>
    <cellStyle name="Normal 6 8 2" xfId="1090" xr:uid="{00000000-0005-0000-0000-000080060000}"/>
    <cellStyle name="Normal 6 8 2 2" xfId="1905" xr:uid="{00000000-0005-0000-0000-000081060000}"/>
    <cellStyle name="Normal 6 8 3" xfId="674" xr:uid="{00000000-0005-0000-0000-000082060000}"/>
    <cellStyle name="Normal 6 8 4" xfId="1498" xr:uid="{00000000-0005-0000-0000-000083060000}"/>
    <cellStyle name="Normal 6 9" xfId="803" xr:uid="{00000000-0005-0000-0000-000084060000}"/>
    <cellStyle name="Normal 6 9 2" xfId="1211" xr:uid="{00000000-0005-0000-0000-000085060000}"/>
    <cellStyle name="Normal 6 9 2 2" xfId="2026" xr:uid="{00000000-0005-0000-0000-000086060000}"/>
    <cellStyle name="Normal 6 9 3" xfId="1619" xr:uid="{00000000-0005-0000-0000-000087060000}"/>
    <cellStyle name="Normal 6_D" xfId="409" xr:uid="{00000000-0005-0000-0000-000088060000}"/>
    <cellStyle name="Normal 7" xfId="47" xr:uid="{00000000-0005-0000-0000-000089060000}"/>
    <cellStyle name="Normal 7 10" xfId="934" xr:uid="{00000000-0005-0000-0000-00008A060000}"/>
    <cellStyle name="Normal 7 10 2" xfId="1342" xr:uid="{00000000-0005-0000-0000-00008B060000}"/>
    <cellStyle name="Normal 7 10 2 2" xfId="2157" xr:uid="{00000000-0005-0000-0000-00008C060000}"/>
    <cellStyle name="Normal 7 10 3" xfId="1750" xr:uid="{00000000-0005-0000-0000-00008D060000}"/>
    <cellStyle name="Normal 7 11" xfId="955" xr:uid="{00000000-0005-0000-0000-00008E060000}"/>
    <cellStyle name="Normal 7 11 2" xfId="1771" xr:uid="{00000000-0005-0000-0000-00008F060000}"/>
    <cellStyle name="Normal 7 12" xfId="525" xr:uid="{00000000-0005-0000-0000-000090060000}"/>
    <cellStyle name="Normal 7 13" xfId="1352" xr:uid="{00000000-0005-0000-0000-000091060000}"/>
    <cellStyle name="Normal 7 14" xfId="330" xr:uid="{00000000-0005-0000-0000-000092060000}"/>
    <cellStyle name="Normal 7 15" xfId="273" xr:uid="{00000000-0005-0000-0000-000093060000}"/>
    <cellStyle name="Normal 7 2" xfId="358" xr:uid="{00000000-0005-0000-0000-000094060000}"/>
    <cellStyle name="Normal 7 2 2" xfId="412" xr:uid="{00000000-0005-0000-0000-000095060000}"/>
    <cellStyle name="Normal 7 2 2 2" xfId="457" xr:uid="{00000000-0005-0000-0000-000096060000}"/>
    <cellStyle name="Normal 7 2 2 2 2" xfId="517" xr:uid="{00000000-0005-0000-0000-000097060000}"/>
    <cellStyle name="Normal 7 2 2 2 2 2" xfId="789" xr:uid="{00000000-0005-0000-0000-000098060000}"/>
    <cellStyle name="Normal 7 2 2 2 2 2 2" xfId="1205" xr:uid="{00000000-0005-0000-0000-000099060000}"/>
    <cellStyle name="Normal 7 2 2 2 2 2 2 2" xfId="2020" xr:uid="{00000000-0005-0000-0000-00009A060000}"/>
    <cellStyle name="Normal 7 2 2 2 2 2 3" xfId="1613" xr:uid="{00000000-0005-0000-0000-00009B060000}"/>
    <cellStyle name="Normal 7 2 2 2 2 3" xfId="926" xr:uid="{00000000-0005-0000-0000-00009C060000}"/>
    <cellStyle name="Normal 7 2 2 2 2 3 2" xfId="1334" xr:uid="{00000000-0005-0000-0000-00009D060000}"/>
    <cellStyle name="Normal 7 2 2 2 2 3 2 2" xfId="2149" xr:uid="{00000000-0005-0000-0000-00009E060000}"/>
    <cellStyle name="Normal 7 2 2 2 2 3 3" xfId="1742" xr:uid="{00000000-0005-0000-0000-00009F060000}"/>
    <cellStyle name="Normal 7 2 2 2 2 4" xfId="1070" xr:uid="{00000000-0005-0000-0000-0000A0060000}"/>
    <cellStyle name="Normal 7 2 2 2 2 4 2" xfId="1885" xr:uid="{00000000-0005-0000-0000-0000A1060000}"/>
    <cellStyle name="Normal 7 2 2 2 2 5" xfId="651" xr:uid="{00000000-0005-0000-0000-0000A2060000}"/>
    <cellStyle name="Normal 7 2 2 2 2 6" xfId="1478" xr:uid="{00000000-0005-0000-0000-0000A3060000}"/>
    <cellStyle name="Normal 7 2 2 2 3" xfId="727" xr:uid="{00000000-0005-0000-0000-0000A4060000}"/>
    <cellStyle name="Normal 7 2 2 2 3 2" xfId="1143" xr:uid="{00000000-0005-0000-0000-0000A5060000}"/>
    <cellStyle name="Normal 7 2 2 2 3 2 2" xfId="1958" xr:uid="{00000000-0005-0000-0000-0000A6060000}"/>
    <cellStyle name="Normal 7 2 2 2 3 3" xfId="1551" xr:uid="{00000000-0005-0000-0000-0000A7060000}"/>
    <cellStyle name="Normal 7 2 2 2 4" xfId="864" xr:uid="{00000000-0005-0000-0000-0000A8060000}"/>
    <cellStyle name="Normal 7 2 2 2 4 2" xfId="1272" xr:uid="{00000000-0005-0000-0000-0000A9060000}"/>
    <cellStyle name="Normal 7 2 2 2 4 2 2" xfId="2087" xr:uid="{00000000-0005-0000-0000-0000AA060000}"/>
    <cellStyle name="Normal 7 2 2 2 4 3" xfId="1680" xr:uid="{00000000-0005-0000-0000-0000AB060000}"/>
    <cellStyle name="Normal 7 2 2 2 5" xfId="1008" xr:uid="{00000000-0005-0000-0000-0000AC060000}"/>
    <cellStyle name="Normal 7 2 2 2 5 2" xfId="1823" xr:uid="{00000000-0005-0000-0000-0000AD060000}"/>
    <cellStyle name="Normal 7 2 2 2 6" xfId="589" xr:uid="{00000000-0005-0000-0000-0000AE060000}"/>
    <cellStyle name="Normal 7 2 2 2 7" xfId="1416" xr:uid="{00000000-0005-0000-0000-0000AF060000}"/>
    <cellStyle name="Normal 7 2 2 3" xfId="476" xr:uid="{00000000-0005-0000-0000-0000B0060000}"/>
    <cellStyle name="Normal 7 2 2 3 2" xfId="748" xr:uid="{00000000-0005-0000-0000-0000B1060000}"/>
    <cellStyle name="Normal 7 2 2 3 2 2" xfId="1164" xr:uid="{00000000-0005-0000-0000-0000B2060000}"/>
    <cellStyle name="Normal 7 2 2 3 2 2 2" xfId="1979" xr:uid="{00000000-0005-0000-0000-0000B3060000}"/>
    <cellStyle name="Normal 7 2 2 3 2 3" xfId="1572" xr:uid="{00000000-0005-0000-0000-0000B4060000}"/>
    <cellStyle name="Normal 7 2 2 3 3" xfId="885" xr:uid="{00000000-0005-0000-0000-0000B5060000}"/>
    <cellStyle name="Normal 7 2 2 3 3 2" xfId="1293" xr:uid="{00000000-0005-0000-0000-0000B6060000}"/>
    <cellStyle name="Normal 7 2 2 3 3 2 2" xfId="2108" xr:uid="{00000000-0005-0000-0000-0000B7060000}"/>
    <cellStyle name="Normal 7 2 2 3 3 3" xfId="1701" xr:uid="{00000000-0005-0000-0000-0000B8060000}"/>
    <cellStyle name="Normal 7 2 2 3 4" xfId="1029" xr:uid="{00000000-0005-0000-0000-0000B9060000}"/>
    <cellStyle name="Normal 7 2 2 3 4 2" xfId="1844" xr:uid="{00000000-0005-0000-0000-0000BA060000}"/>
    <cellStyle name="Normal 7 2 2 3 5" xfId="610" xr:uid="{00000000-0005-0000-0000-0000BB060000}"/>
    <cellStyle name="Normal 7 2 2 3 6" xfId="1437" xr:uid="{00000000-0005-0000-0000-0000BC060000}"/>
    <cellStyle name="Normal 7 2 2 4" xfId="698" xr:uid="{00000000-0005-0000-0000-0000BD060000}"/>
    <cellStyle name="Normal 7 2 2 4 2" xfId="1114" xr:uid="{00000000-0005-0000-0000-0000BE060000}"/>
    <cellStyle name="Normal 7 2 2 4 2 2" xfId="1929" xr:uid="{00000000-0005-0000-0000-0000BF060000}"/>
    <cellStyle name="Normal 7 2 2 4 3" xfId="1522" xr:uid="{00000000-0005-0000-0000-0000C0060000}"/>
    <cellStyle name="Normal 7 2 2 5" xfId="835" xr:uid="{00000000-0005-0000-0000-0000C1060000}"/>
    <cellStyle name="Normal 7 2 2 5 2" xfId="1243" xr:uid="{00000000-0005-0000-0000-0000C2060000}"/>
    <cellStyle name="Normal 7 2 2 5 2 2" xfId="2058" xr:uid="{00000000-0005-0000-0000-0000C3060000}"/>
    <cellStyle name="Normal 7 2 2 5 3" xfId="1651" xr:uid="{00000000-0005-0000-0000-0000C4060000}"/>
    <cellStyle name="Normal 7 2 2 6" xfId="979" xr:uid="{00000000-0005-0000-0000-0000C5060000}"/>
    <cellStyle name="Normal 7 2 2 6 2" xfId="1794" xr:uid="{00000000-0005-0000-0000-0000C6060000}"/>
    <cellStyle name="Normal 7 2 2 7" xfId="560" xr:uid="{00000000-0005-0000-0000-0000C7060000}"/>
    <cellStyle name="Normal 7 2 2 8" xfId="1387" xr:uid="{00000000-0005-0000-0000-0000C8060000}"/>
    <cellStyle name="Normal 7 2 3" xfId="445" xr:uid="{00000000-0005-0000-0000-0000C9060000}"/>
    <cellStyle name="Normal 7 2 3 2" xfId="505" xr:uid="{00000000-0005-0000-0000-0000CA060000}"/>
    <cellStyle name="Normal 7 2 3 2 2" xfId="777" xr:uid="{00000000-0005-0000-0000-0000CB060000}"/>
    <cellStyle name="Normal 7 2 3 2 2 2" xfId="1193" xr:uid="{00000000-0005-0000-0000-0000CC060000}"/>
    <cellStyle name="Normal 7 2 3 2 2 2 2" xfId="2008" xr:uid="{00000000-0005-0000-0000-0000CD060000}"/>
    <cellStyle name="Normal 7 2 3 2 2 3" xfId="1601" xr:uid="{00000000-0005-0000-0000-0000CE060000}"/>
    <cellStyle name="Normal 7 2 3 2 3" xfId="914" xr:uid="{00000000-0005-0000-0000-0000CF060000}"/>
    <cellStyle name="Normal 7 2 3 2 3 2" xfId="1322" xr:uid="{00000000-0005-0000-0000-0000D0060000}"/>
    <cellStyle name="Normal 7 2 3 2 3 2 2" xfId="2137" xr:uid="{00000000-0005-0000-0000-0000D1060000}"/>
    <cellStyle name="Normal 7 2 3 2 3 3" xfId="1730" xr:uid="{00000000-0005-0000-0000-0000D2060000}"/>
    <cellStyle name="Normal 7 2 3 2 4" xfId="1058" xr:uid="{00000000-0005-0000-0000-0000D3060000}"/>
    <cellStyle name="Normal 7 2 3 2 4 2" xfId="1873" xr:uid="{00000000-0005-0000-0000-0000D4060000}"/>
    <cellStyle name="Normal 7 2 3 2 5" xfId="639" xr:uid="{00000000-0005-0000-0000-0000D5060000}"/>
    <cellStyle name="Normal 7 2 3 2 6" xfId="1466" xr:uid="{00000000-0005-0000-0000-0000D6060000}"/>
    <cellStyle name="Normal 7 2 3 3" xfId="715" xr:uid="{00000000-0005-0000-0000-0000D7060000}"/>
    <cellStyle name="Normal 7 2 3 3 2" xfId="1131" xr:uid="{00000000-0005-0000-0000-0000D8060000}"/>
    <cellStyle name="Normal 7 2 3 3 2 2" xfId="1946" xr:uid="{00000000-0005-0000-0000-0000D9060000}"/>
    <cellStyle name="Normal 7 2 3 3 3" xfId="1539" xr:uid="{00000000-0005-0000-0000-0000DA060000}"/>
    <cellStyle name="Normal 7 2 3 4" xfId="852" xr:uid="{00000000-0005-0000-0000-0000DB060000}"/>
    <cellStyle name="Normal 7 2 3 4 2" xfId="1260" xr:uid="{00000000-0005-0000-0000-0000DC060000}"/>
    <cellStyle name="Normal 7 2 3 4 2 2" xfId="2075" xr:uid="{00000000-0005-0000-0000-0000DD060000}"/>
    <cellStyle name="Normal 7 2 3 4 3" xfId="1668" xr:uid="{00000000-0005-0000-0000-0000DE060000}"/>
    <cellStyle name="Normal 7 2 3 5" xfId="996" xr:uid="{00000000-0005-0000-0000-0000DF060000}"/>
    <cellStyle name="Normal 7 2 3 5 2" xfId="1811" xr:uid="{00000000-0005-0000-0000-0000E0060000}"/>
    <cellStyle name="Normal 7 2 3 6" xfId="577" xr:uid="{00000000-0005-0000-0000-0000E1060000}"/>
    <cellStyle name="Normal 7 2 3 7" xfId="1404" xr:uid="{00000000-0005-0000-0000-0000E2060000}"/>
    <cellStyle name="Normal 7 2 4" xfId="475" xr:uid="{00000000-0005-0000-0000-0000E3060000}"/>
    <cellStyle name="Normal 7 2 4 2" xfId="747" xr:uid="{00000000-0005-0000-0000-0000E4060000}"/>
    <cellStyle name="Normal 7 2 4 2 2" xfId="1163" xr:uid="{00000000-0005-0000-0000-0000E5060000}"/>
    <cellStyle name="Normal 7 2 4 2 2 2" xfId="1978" xr:uid="{00000000-0005-0000-0000-0000E6060000}"/>
    <cellStyle name="Normal 7 2 4 2 3" xfId="1571" xr:uid="{00000000-0005-0000-0000-0000E7060000}"/>
    <cellStyle name="Normal 7 2 4 3" xfId="884" xr:uid="{00000000-0005-0000-0000-0000E8060000}"/>
    <cellStyle name="Normal 7 2 4 3 2" xfId="1292" xr:uid="{00000000-0005-0000-0000-0000E9060000}"/>
    <cellStyle name="Normal 7 2 4 3 2 2" xfId="2107" xr:uid="{00000000-0005-0000-0000-0000EA060000}"/>
    <cellStyle name="Normal 7 2 4 3 3" xfId="1700" xr:uid="{00000000-0005-0000-0000-0000EB060000}"/>
    <cellStyle name="Normal 7 2 4 4" xfId="1028" xr:uid="{00000000-0005-0000-0000-0000EC060000}"/>
    <cellStyle name="Normal 7 2 4 4 2" xfId="1843" xr:uid="{00000000-0005-0000-0000-0000ED060000}"/>
    <cellStyle name="Normal 7 2 4 5" xfId="609" xr:uid="{00000000-0005-0000-0000-0000EE060000}"/>
    <cellStyle name="Normal 7 2 4 6" xfId="1436" xr:uid="{00000000-0005-0000-0000-0000EF060000}"/>
    <cellStyle name="Normal 7 2 5" xfId="697" xr:uid="{00000000-0005-0000-0000-0000F0060000}"/>
    <cellStyle name="Normal 7 2 5 2" xfId="1113" xr:uid="{00000000-0005-0000-0000-0000F1060000}"/>
    <cellStyle name="Normal 7 2 5 2 2" xfId="1928" xr:uid="{00000000-0005-0000-0000-0000F2060000}"/>
    <cellStyle name="Normal 7 2 5 3" xfId="1521" xr:uid="{00000000-0005-0000-0000-0000F3060000}"/>
    <cellStyle name="Normal 7 2 6" xfId="834" xr:uid="{00000000-0005-0000-0000-0000F4060000}"/>
    <cellStyle name="Normal 7 2 6 2" xfId="1242" xr:uid="{00000000-0005-0000-0000-0000F5060000}"/>
    <cellStyle name="Normal 7 2 6 2 2" xfId="2057" xr:uid="{00000000-0005-0000-0000-0000F6060000}"/>
    <cellStyle name="Normal 7 2 6 3" xfId="1650" xr:uid="{00000000-0005-0000-0000-0000F7060000}"/>
    <cellStyle name="Normal 7 2 7" xfId="978" xr:uid="{00000000-0005-0000-0000-0000F8060000}"/>
    <cellStyle name="Normal 7 2 7 2" xfId="1793" xr:uid="{00000000-0005-0000-0000-0000F9060000}"/>
    <cellStyle name="Normal 7 2 8" xfId="559" xr:uid="{00000000-0005-0000-0000-0000FA060000}"/>
    <cellStyle name="Normal 7 2 9" xfId="1386" xr:uid="{00000000-0005-0000-0000-0000FB060000}"/>
    <cellStyle name="Normal 7 3" xfId="359" xr:uid="{00000000-0005-0000-0000-0000FC060000}"/>
    <cellStyle name="Normal 7 3 2" xfId="452" xr:uid="{00000000-0005-0000-0000-0000FD060000}"/>
    <cellStyle name="Normal 7 3 2 2" xfId="512" xr:uid="{00000000-0005-0000-0000-0000FE060000}"/>
    <cellStyle name="Normal 7 3 2 2 2" xfId="784" xr:uid="{00000000-0005-0000-0000-0000FF060000}"/>
    <cellStyle name="Normal 7 3 2 2 2 2" xfId="1200" xr:uid="{00000000-0005-0000-0000-000000070000}"/>
    <cellStyle name="Normal 7 3 2 2 2 2 2" xfId="2015" xr:uid="{00000000-0005-0000-0000-000001070000}"/>
    <cellStyle name="Normal 7 3 2 2 2 3" xfId="1608" xr:uid="{00000000-0005-0000-0000-000002070000}"/>
    <cellStyle name="Normal 7 3 2 2 3" xfId="921" xr:uid="{00000000-0005-0000-0000-000003070000}"/>
    <cellStyle name="Normal 7 3 2 2 3 2" xfId="1329" xr:uid="{00000000-0005-0000-0000-000004070000}"/>
    <cellStyle name="Normal 7 3 2 2 3 2 2" xfId="2144" xr:uid="{00000000-0005-0000-0000-000005070000}"/>
    <cellStyle name="Normal 7 3 2 2 3 3" xfId="1737" xr:uid="{00000000-0005-0000-0000-000006070000}"/>
    <cellStyle name="Normal 7 3 2 2 4" xfId="1065" xr:uid="{00000000-0005-0000-0000-000007070000}"/>
    <cellStyle name="Normal 7 3 2 2 4 2" xfId="1880" xr:uid="{00000000-0005-0000-0000-000008070000}"/>
    <cellStyle name="Normal 7 3 2 2 5" xfId="646" xr:uid="{00000000-0005-0000-0000-000009070000}"/>
    <cellStyle name="Normal 7 3 2 2 6" xfId="1473" xr:uid="{00000000-0005-0000-0000-00000A070000}"/>
    <cellStyle name="Normal 7 3 2 3" xfId="722" xr:uid="{00000000-0005-0000-0000-00000B070000}"/>
    <cellStyle name="Normal 7 3 2 3 2" xfId="1138" xr:uid="{00000000-0005-0000-0000-00000C070000}"/>
    <cellStyle name="Normal 7 3 2 3 2 2" xfId="1953" xr:uid="{00000000-0005-0000-0000-00000D070000}"/>
    <cellStyle name="Normal 7 3 2 3 3" xfId="1546" xr:uid="{00000000-0005-0000-0000-00000E070000}"/>
    <cellStyle name="Normal 7 3 2 4" xfId="859" xr:uid="{00000000-0005-0000-0000-00000F070000}"/>
    <cellStyle name="Normal 7 3 2 4 2" xfId="1267" xr:uid="{00000000-0005-0000-0000-000010070000}"/>
    <cellStyle name="Normal 7 3 2 4 2 2" xfId="2082" xr:uid="{00000000-0005-0000-0000-000011070000}"/>
    <cellStyle name="Normal 7 3 2 4 3" xfId="1675" xr:uid="{00000000-0005-0000-0000-000012070000}"/>
    <cellStyle name="Normal 7 3 2 5" xfId="1003" xr:uid="{00000000-0005-0000-0000-000013070000}"/>
    <cellStyle name="Normal 7 3 2 5 2" xfId="1818" xr:uid="{00000000-0005-0000-0000-000014070000}"/>
    <cellStyle name="Normal 7 3 2 6" xfId="584" xr:uid="{00000000-0005-0000-0000-000015070000}"/>
    <cellStyle name="Normal 7 3 2 7" xfId="1411" xr:uid="{00000000-0005-0000-0000-000016070000}"/>
    <cellStyle name="Normal 7 3 3" xfId="477" xr:uid="{00000000-0005-0000-0000-000017070000}"/>
    <cellStyle name="Normal 7 3 3 2" xfId="749" xr:uid="{00000000-0005-0000-0000-000018070000}"/>
    <cellStyle name="Normal 7 3 3 2 2" xfId="1165" xr:uid="{00000000-0005-0000-0000-000019070000}"/>
    <cellStyle name="Normal 7 3 3 2 2 2" xfId="1980" xr:uid="{00000000-0005-0000-0000-00001A070000}"/>
    <cellStyle name="Normal 7 3 3 2 3" xfId="1573" xr:uid="{00000000-0005-0000-0000-00001B070000}"/>
    <cellStyle name="Normal 7 3 3 3" xfId="886" xr:uid="{00000000-0005-0000-0000-00001C070000}"/>
    <cellStyle name="Normal 7 3 3 3 2" xfId="1294" xr:uid="{00000000-0005-0000-0000-00001D070000}"/>
    <cellStyle name="Normal 7 3 3 3 2 2" xfId="2109" xr:uid="{00000000-0005-0000-0000-00001E070000}"/>
    <cellStyle name="Normal 7 3 3 3 3" xfId="1702" xr:uid="{00000000-0005-0000-0000-00001F070000}"/>
    <cellStyle name="Normal 7 3 3 4" xfId="1030" xr:uid="{00000000-0005-0000-0000-000020070000}"/>
    <cellStyle name="Normal 7 3 3 4 2" xfId="1845" xr:uid="{00000000-0005-0000-0000-000021070000}"/>
    <cellStyle name="Normal 7 3 3 5" xfId="611" xr:uid="{00000000-0005-0000-0000-000022070000}"/>
    <cellStyle name="Normal 7 3 3 6" xfId="1438" xr:uid="{00000000-0005-0000-0000-000023070000}"/>
    <cellStyle name="Normal 7 3 4" xfId="699" xr:uid="{00000000-0005-0000-0000-000024070000}"/>
    <cellStyle name="Normal 7 3 4 2" xfId="1115" xr:uid="{00000000-0005-0000-0000-000025070000}"/>
    <cellStyle name="Normal 7 3 4 2 2" xfId="1930" xr:uid="{00000000-0005-0000-0000-000026070000}"/>
    <cellStyle name="Normal 7 3 4 3" xfId="1523" xr:uid="{00000000-0005-0000-0000-000027070000}"/>
    <cellStyle name="Normal 7 3 5" xfId="836" xr:uid="{00000000-0005-0000-0000-000028070000}"/>
    <cellStyle name="Normal 7 3 5 2" xfId="1244" xr:uid="{00000000-0005-0000-0000-000029070000}"/>
    <cellStyle name="Normal 7 3 5 2 2" xfId="2059" xr:uid="{00000000-0005-0000-0000-00002A070000}"/>
    <cellStyle name="Normal 7 3 5 3" xfId="1652" xr:uid="{00000000-0005-0000-0000-00002B070000}"/>
    <cellStyle name="Normal 7 3 6" xfId="980" xr:uid="{00000000-0005-0000-0000-00002C070000}"/>
    <cellStyle name="Normal 7 3 6 2" xfId="1795" xr:uid="{00000000-0005-0000-0000-00002D070000}"/>
    <cellStyle name="Normal 7 3 7" xfId="561" xr:uid="{00000000-0005-0000-0000-00002E070000}"/>
    <cellStyle name="Normal 7 3 8" xfId="1388" xr:uid="{00000000-0005-0000-0000-00002F070000}"/>
    <cellStyle name="Normal 7 3 9" xfId="376" xr:uid="{00000000-0005-0000-0000-000030070000}"/>
    <cellStyle name="Normal 7 4" xfId="438" xr:uid="{00000000-0005-0000-0000-000031070000}"/>
    <cellStyle name="Normal 7 4 2" xfId="497" xr:uid="{00000000-0005-0000-0000-000032070000}"/>
    <cellStyle name="Normal 7 4 2 2" xfId="769" xr:uid="{00000000-0005-0000-0000-000033070000}"/>
    <cellStyle name="Normal 7 4 2 2 2" xfId="1185" xr:uid="{00000000-0005-0000-0000-000034070000}"/>
    <cellStyle name="Normal 7 4 2 2 2 2" xfId="2000" xr:uid="{00000000-0005-0000-0000-000035070000}"/>
    <cellStyle name="Normal 7 4 2 2 3" xfId="1593" xr:uid="{00000000-0005-0000-0000-000036070000}"/>
    <cellStyle name="Normal 7 4 2 3" xfId="906" xr:uid="{00000000-0005-0000-0000-000037070000}"/>
    <cellStyle name="Normal 7 4 2 3 2" xfId="1314" xr:uid="{00000000-0005-0000-0000-000038070000}"/>
    <cellStyle name="Normal 7 4 2 3 2 2" xfId="2129" xr:uid="{00000000-0005-0000-0000-000039070000}"/>
    <cellStyle name="Normal 7 4 2 3 3" xfId="1722" xr:uid="{00000000-0005-0000-0000-00003A070000}"/>
    <cellStyle name="Normal 7 4 2 4" xfId="1050" xr:uid="{00000000-0005-0000-0000-00003B070000}"/>
    <cellStyle name="Normal 7 4 2 4 2" xfId="1865" xr:uid="{00000000-0005-0000-0000-00003C070000}"/>
    <cellStyle name="Normal 7 4 2 5" xfId="631" xr:uid="{00000000-0005-0000-0000-00003D070000}"/>
    <cellStyle name="Normal 7 4 2 6" xfId="1458" xr:uid="{00000000-0005-0000-0000-00003E070000}"/>
    <cellStyle name="Normal 7 4 3" xfId="707" xr:uid="{00000000-0005-0000-0000-00003F070000}"/>
    <cellStyle name="Normal 7 4 3 2" xfId="1123" xr:uid="{00000000-0005-0000-0000-000040070000}"/>
    <cellStyle name="Normal 7 4 3 2 2" xfId="1938" xr:uid="{00000000-0005-0000-0000-000041070000}"/>
    <cellStyle name="Normal 7 4 3 3" xfId="1531" xr:uid="{00000000-0005-0000-0000-000042070000}"/>
    <cellStyle name="Normal 7 4 4" xfId="844" xr:uid="{00000000-0005-0000-0000-000043070000}"/>
    <cellStyle name="Normal 7 4 4 2" xfId="1252" xr:uid="{00000000-0005-0000-0000-000044070000}"/>
    <cellStyle name="Normal 7 4 4 2 2" xfId="2067" xr:uid="{00000000-0005-0000-0000-000045070000}"/>
    <cellStyle name="Normal 7 4 4 3" xfId="1660" xr:uid="{00000000-0005-0000-0000-000046070000}"/>
    <cellStyle name="Normal 7 4 5" xfId="988" xr:uid="{00000000-0005-0000-0000-000047070000}"/>
    <cellStyle name="Normal 7 4 5 2" xfId="1803" xr:uid="{00000000-0005-0000-0000-000048070000}"/>
    <cellStyle name="Normal 7 4 6" xfId="569" xr:uid="{00000000-0005-0000-0000-000049070000}"/>
    <cellStyle name="Normal 7 4 7" xfId="1396" xr:uid="{00000000-0005-0000-0000-00004A070000}"/>
    <cellStyle name="Normal 7 5" xfId="435" xr:uid="{00000000-0005-0000-0000-00004B070000}"/>
    <cellStyle name="Normal 7 5 2" xfId="685" xr:uid="{00000000-0005-0000-0000-00004C070000}"/>
    <cellStyle name="Normal 7 5 2 2" xfId="1101" xr:uid="{00000000-0005-0000-0000-00004D070000}"/>
    <cellStyle name="Normal 7 5 2 2 2" xfId="1916" xr:uid="{00000000-0005-0000-0000-00004E070000}"/>
    <cellStyle name="Normal 7 5 2 3" xfId="1509" xr:uid="{00000000-0005-0000-0000-00004F070000}"/>
    <cellStyle name="Normal 7 5 3" xfId="822" xr:uid="{00000000-0005-0000-0000-000050070000}"/>
    <cellStyle name="Normal 7 5 3 2" xfId="1230" xr:uid="{00000000-0005-0000-0000-000051070000}"/>
    <cellStyle name="Normal 7 5 3 2 2" xfId="2045" xr:uid="{00000000-0005-0000-0000-000052070000}"/>
    <cellStyle name="Normal 7 5 3 3" xfId="1638" xr:uid="{00000000-0005-0000-0000-000053070000}"/>
    <cellStyle name="Normal 7 5 4" xfId="966" xr:uid="{00000000-0005-0000-0000-000054070000}"/>
    <cellStyle name="Normal 7 5 4 2" xfId="1781" xr:uid="{00000000-0005-0000-0000-000055070000}"/>
    <cellStyle name="Normal 7 5 5" xfId="547" xr:uid="{00000000-0005-0000-0000-000056070000}"/>
    <cellStyle name="Normal 7 5 6" xfId="1374" xr:uid="{00000000-0005-0000-0000-000057070000}"/>
    <cellStyle name="Normal 7 6" xfId="463" xr:uid="{00000000-0005-0000-0000-000058070000}"/>
    <cellStyle name="Normal 7 6 2" xfId="735" xr:uid="{00000000-0005-0000-0000-000059070000}"/>
    <cellStyle name="Normal 7 6 2 2" xfId="1151" xr:uid="{00000000-0005-0000-0000-00005A070000}"/>
    <cellStyle name="Normal 7 6 2 2 2" xfId="1966" xr:uid="{00000000-0005-0000-0000-00005B070000}"/>
    <cellStyle name="Normal 7 6 2 3" xfId="1559" xr:uid="{00000000-0005-0000-0000-00005C070000}"/>
    <cellStyle name="Normal 7 6 3" xfId="872" xr:uid="{00000000-0005-0000-0000-00005D070000}"/>
    <cellStyle name="Normal 7 6 3 2" xfId="1280" xr:uid="{00000000-0005-0000-0000-00005E070000}"/>
    <cellStyle name="Normal 7 6 3 2 2" xfId="2095" xr:uid="{00000000-0005-0000-0000-00005F070000}"/>
    <cellStyle name="Normal 7 6 3 3" xfId="1688" xr:uid="{00000000-0005-0000-0000-000060070000}"/>
    <cellStyle name="Normal 7 6 4" xfId="1016" xr:uid="{00000000-0005-0000-0000-000061070000}"/>
    <cellStyle name="Normal 7 6 4 2" xfId="1831" xr:uid="{00000000-0005-0000-0000-000062070000}"/>
    <cellStyle name="Normal 7 6 5" xfId="597" xr:uid="{00000000-0005-0000-0000-000063070000}"/>
    <cellStyle name="Normal 7 6 6" xfId="1424" xr:uid="{00000000-0005-0000-0000-000064070000}"/>
    <cellStyle name="Normal 7 7" xfId="429" xr:uid="{00000000-0005-0000-0000-000065070000}"/>
    <cellStyle name="Normal 7 7 2" xfId="680" xr:uid="{00000000-0005-0000-0000-000066070000}"/>
    <cellStyle name="Normal 7 7 2 2" xfId="1096" xr:uid="{00000000-0005-0000-0000-000067070000}"/>
    <cellStyle name="Normal 7 7 2 2 2" xfId="1911" xr:uid="{00000000-0005-0000-0000-000068070000}"/>
    <cellStyle name="Normal 7 7 2 3" xfId="1504" xr:uid="{00000000-0005-0000-0000-000069070000}"/>
    <cellStyle name="Normal 7 7 3" xfId="961" xr:uid="{00000000-0005-0000-0000-00006A070000}"/>
    <cellStyle name="Normal 7 7 3 2" xfId="1776" xr:uid="{00000000-0005-0000-0000-00006B070000}"/>
    <cellStyle name="Normal 7 7 4" xfId="542" xr:uid="{00000000-0005-0000-0000-00006C070000}"/>
    <cellStyle name="Normal 7 7 5" xfId="1369" xr:uid="{00000000-0005-0000-0000-00006D070000}"/>
    <cellStyle name="Normal 7 8" xfId="424" xr:uid="{00000000-0005-0000-0000-00006E070000}"/>
    <cellStyle name="Normal 7 8 2" xfId="1088" xr:uid="{00000000-0005-0000-0000-00006F070000}"/>
    <cellStyle name="Normal 7 8 2 2" xfId="1903" xr:uid="{00000000-0005-0000-0000-000070070000}"/>
    <cellStyle name="Normal 7 8 3" xfId="671" xr:uid="{00000000-0005-0000-0000-000071070000}"/>
    <cellStyle name="Normal 7 8 4" xfId="1496" xr:uid="{00000000-0005-0000-0000-000072070000}"/>
    <cellStyle name="Normal 7 9" xfId="805" xr:uid="{00000000-0005-0000-0000-000073070000}"/>
    <cellStyle name="Normal 7 9 2" xfId="1213" xr:uid="{00000000-0005-0000-0000-000074070000}"/>
    <cellStyle name="Normal 7 9 2 2" xfId="2028" xr:uid="{00000000-0005-0000-0000-000075070000}"/>
    <cellStyle name="Normal 7 9 3" xfId="1621" xr:uid="{00000000-0005-0000-0000-000076070000}"/>
    <cellStyle name="Normal 7_D" xfId="411" xr:uid="{00000000-0005-0000-0000-000077070000}"/>
    <cellStyle name="Normal 8" xfId="363" xr:uid="{00000000-0005-0000-0000-000078070000}"/>
    <cellStyle name="Normal 8 2" xfId="400" xr:uid="{00000000-0005-0000-0000-000079070000}"/>
    <cellStyle name="Normal 8 4" xfId="66" xr:uid="{00000000-0005-0000-0000-00007A070000}"/>
    <cellStyle name="Normal 9" xfId="365" xr:uid="{00000000-0005-0000-0000-00007B070000}"/>
    <cellStyle name="Normal 9 10" xfId="981" xr:uid="{00000000-0005-0000-0000-00007C070000}"/>
    <cellStyle name="Normal 9 10 2" xfId="1796" xr:uid="{00000000-0005-0000-0000-00007D070000}"/>
    <cellStyle name="Normal 9 11" xfId="562" xr:uid="{00000000-0005-0000-0000-00007E070000}"/>
    <cellStyle name="Normal 9 12" xfId="1389" xr:uid="{00000000-0005-0000-0000-00007F070000}"/>
    <cellStyle name="Normal 9 13" xfId="377" xr:uid="{00000000-0005-0000-0000-000080070000}"/>
    <cellStyle name="Normal 9 2" xfId="389" xr:uid="{00000000-0005-0000-0000-000081070000}"/>
    <cellStyle name="Normal 9 2 2" xfId="414" xr:uid="{00000000-0005-0000-0000-000082070000}"/>
    <cellStyle name="Normal 9 2 2 2" xfId="519" xr:uid="{00000000-0005-0000-0000-000083070000}"/>
    <cellStyle name="Normal 9 2 2 2 2" xfId="791" xr:uid="{00000000-0005-0000-0000-000084070000}"/>
    <cellStyle name="Normal 9 2 2 2 2 2" xfId="1207" xr:uid="{00000000-0005-0000-0000-000085070000}"/>
    <cellStyle name="Normal 9 2 2 2 2 2 2" xfId="2022" xr:uid="{00000000-0005-0000-0000-000086070000}"/>
    <cellStyle name="Normal 9 2 2 2 2 3" xfId="1615" xr:uid="{00000000-0005-0000-0000-000087070000}"/>
    <cellStyle name="Normal 9 2 2 2 3" xfId="928" xr:uid="{00000000-0005-0000-0000-000088070000}"/>
    <cellStyle name="Normal 9 2 2 2 3 2" xfId="1336" xr:uid="{00000000-0005-0000-0000-000089070000}"/>
    <cellStyle name="Normal 9 2 2 2 3 2 2" xfId="2151" xr:uid="{00000000-0005-0000-0000-00008A070000}"/>
    <cellStyle name="Normal 9 2 2 2 3 3" xfId="1744" xr:uid="{00000000-0005-0000-0000-00008B070000}"/>
    <cellStyle name="Normal 9 2 2 2 4" xfId="1072" xr:uid="{00000000-0005-0000-0000-00008C070000}"/>
    <cellStyle name="Normal 9 2 2 2 4 2" xfId="1887" xr:uid="{00000000-0005-0000-0000-00008D070000}"/>
    <cellStyle name="Normal 9 2 2 2 5" xfId="653" xr:uid="{00000000-0005-0000-0000-00008E070000}"/>
    <cellStyle name="Normal 9 2 2 2 6" xfId="1480" xr:uid="{00000000-0005-0000-0000-00008F070000}"/>
    <cellStyle name="Normal 9 2 2 3" xfId="729" xr:uid="{00000000-0005-0000-0000-000090070000}"/>
    <cellStyle name="Normal 9 2 2 3 2" xfId="1145" xr:uid="{00000000-0005-0000-0000-000091070000}"/>
    <cellStyle name="Normal 9 2 2 3 2 2" xfId="1960" xr:uid="{00000000-0005-0000-0000-000092070000}"/>
    <cellStyle name="Normal 9 2 2 3 3" xfId="1553" xr:uid="{00000000-0005-0000-0000-000093070000}"/>
    <cellStyle name="Normal 9 2 2 4" xfId="866" xr:uid="{00000000-0005-0000-0000-000094070000}"/>
    <cellStyle name="Normal 9 2 2 4 2" xfId="1274" xr:uid="{00000000-0005-0000-0000-000095070000}"/>
    <cellStyle name="Normal 9 2 2 4 2 2" xfId="2089" xr:uid="{00000000-0005-0000-0000-000096070000}"/>
    <cellStyle name="Normal 9 2 2 4 3" xfId="1682" xr:uid="{00000000-0005-0000-0000-000097070000}"/>
    <cellStyle name="Normal 9 2 2 5" xfId="1010" xr:uid="{00000000-0005-0000-0000-000098070000}"/>
    <cellStyle name="Normal 9 2 2 5 2" xfId="1825" xr:uid="{00000000-0005-0000-0000-000099070000}"/>
    <cellStyle name="Normal 9 2 2 6" xfId="591" xr:uid="{00000000-0005-0000-0000-00009A070000}"/>
    <cellStyle name="Normal 9 2 2 7" xfId="1418" xr:uid="{00000000-0005-0000-0000-00009B070000}"/>
    <cellStyle name="Normal 9 2 3" xfId="449" xr:uid="{00000000-0005-0000-0000-00009C070000}"/>
    <cellStyle name="Normal 9 2 4" xfId="479" xr:uid="{00000000-0005-0000-0000-00009D070000}"/>
    <cellStyle name="Normal 9 2 4 2" xfId="751" xr:uid="{00000000-0005-0000-0000-00009E070000}"/>
    <cellStyle name="Normal 9 2 4 2 2" xfId="1167" xr:uid="{00000000-0005-0000-0000-00009F070000}"/>
    <cellStyle name="Normal 9 2 4 2 2 2" xfId="1982" xr:uid="{00000000-0005-0000-0000-0000A0070000}"/>
    <cellStyle name="Normal 9 2 4 2 3" xfId="1575" xr:uid="{00000000-0005-0000-0000-0000A1070000}"/>
    <cellStyle name="Normal 9 2 4 3" xfId="888" xr:uid="{00000000-0005-0000-0000-0000A2070000}"/>
    <cellStyle name="Normal 9 2 4 3 2" xfId="1296" xr:uid="{00000000-0005-0000-0000-0000A3070000}"/>
    <cellStyle name="Normal 9 2 4 3 2 2" xfId="2111" xr:uid="{00000000-0005-0000-0000-0000A4070000}"/>
    <cellStyle name="Normal 9 2 4 3 3" xfId="1704" xr:uid="{00000000-0005-0000-0000-0000A5070000}"/>
    <cellStyle name="Normal 9 2 4 4" xfId="1032" xr:uid="{00000000-0005-0000-0000-0000A6070000}"/>
    <cellStyle name="Normal 9 2 4 4 2" xfId="1847" xr:uid="{00000000-0005-0000-0000-0000A7070000}"/>
    <cellStyle name="Normal 9 2 4 5" xfId="613" xr:uid="{00000000-0005-0000-0000-0000A8070000}"/>
    <cellStyle name="Normal 9 2 4 6" xfId="1440" xr:uid="{00000000-0005-0000-0000-0000A9070000}"/>
    <cellStyle name="Normal 9 2 5" xfId="701" xr:uid="{00000000-0005-0000-0000-0000AA070000}"/>
    <cellStyle name="Normal 9 2 5 2" xfId="1117" xr:uid="{00000000-0005-0000-0000-0000AB070000}"/>
    <cellStyle name="Normal 9 2 5 2 2" xfId="1932" xr:uid="{00000000-0005-0000-0000-0000AC070000}"/>
    <cellStyle name="Normal 9 2 5 3" xfId="1525" xr:uid="{00000000-0005-0000-0000-0000AD070000}"/>
    <cellStyle name="Normal 9 2 6" xfId="838" xr:uid="{00000000-0005-0000-0000-0000AE070000}"/>
    <cellStyle name="Normal 9 2 6 2" xfId="1246" xr:uid="{00000000-0005-0000-0000-0000AF070000}"/>
    <cellStyle name="Normal 9 2 6 2 2" xfId="2061" xr:uid="{00000000-0005-0000-0000-0000B0070000}"/>
    <cellStyle name="Normal 9 2 6 3" xfId="1654" xr:uid="{00000000-0005-0000-0000-0000B1070000}"/>
    <cellStyle name="Normal 9 2 7" xfId="982" xr:uid="{00000000-0005-0000-0000-0000B2070000}"/>
    <cellStyle name="Normal 9 2 7 2" xfId="1797" xr:uid="{00000000-0005-0000-0000-0000B3070000}"/>
    <cellStyle name="Normal 9 2 8" xfId="563" xr:uid="{00000000-0005-0000-0000-0000B4070000}"/>
    <cellStyle name="Normal 9 2 9" xfId="1390" xr:uid="{00000000-0005-0000-0000-0000B5070000}"/>
    <cellStyle name="Normal 9 3" xfId="396" xr:uid="{00000000-0005-0000-0000-0000B6070000}"/>
    <cellStyle name="Normal 9 4" xfId="413" xr:uid="{00000000-0005-0000-0000-0000B7070000}"/>
    <cellStyle name="Normal 9 4 2" xfId="518" xr:uid="{00000000-0005-0000-0000-0000B8070000}"/>
    <cellStyle name="Normal 9 4 2 2" xfId="790" xr:uid="{00000000-0005-0000-0000-0000B9070000}"/>
    <cellStyle name="Normal 9 4 2 2 2" xfId="1206" xr:uid="{00000000-0005-0000-0000-0000BA070000}"/>
    <cellStyle name="Normal 9 4 2 2 2 2" xfId="2021" xr:uid="{00000000-0005-0000-0000-0000BB070000}"/>
    <cellStyle name="Normal 9 4 2 2 3" xfId="1614" xr:uid="{00000000-0005-0000-0000-0000BC070000}"/>
    <cellStyle name="Normal 9 4 2 3" xfId="927" xr:uid="{00000000-0005-0000-0000-0000BD070000}"/>
    <cellStyle name="Normal 9 4 2 3 2" xfId="1335" xr:uid="{00000000-0005-0000-0000-0000BE070000}"/>
    <cellStyle name="Normal 9 4 2 3 2 2" xfId="2150" xr:uid="{00000000-0005-0000-0000-0000BF070000}"/>
    <cellStyle name="Normal 9 4 2 3 3" xfId="1743" xr:uid="{00000000-0005-0000-0000-0000C0070000}"/>
    <cellStyle name="Normal 9 4 2 4" xfId="1071" xr:uid="{00000000-0005-0000-0000-0000C1070000}"/>
    <cellStyle name="Normal 9 4 2 4 2" xfId="1886" xr:uid="{00000000-0005-0000-0000-0000C2070000}"/>
    <cellStyle name="Normal 9 4 2 5" xfId="652" xr:uid="{00000000-0005-0000-0000-0000C3070000}"/>
    <cellStyle name="Normal 9 4 2 6" xfId="1479" xr:uid="{00000000-0005-0000-0000-0000C4070000}"/>
    <cellStyle name="Normal 9 4 3" xfId="728" xr:uid="{00000000-0005-0000-0000-0000C5070000}"/>
    <cellStyle name="Normal 9 4 3 2" xfId="1144" xr:uid="{00000000-0005-0000-0000-0000C6070000}"/>
    <cellStyle name="Normal 9 4 3 2 2" xfId="1959" xr:uid="{00000000-0005-0000-0000-0000C7070000}"/>
    <cellStyle name="Normal 9 4 3 3" xfId="1552" xr:uid="{00000000-0005-0000-0000-0000C8070000}"/>
    <cellStyle name="Normal 9 4 4" xfId="865" xr:uid="{00000000-0005-0000-0000-0000C9070000}"/>
    <cellStyle name="Normal 9 4 4 2" xfId="1273" xr:uid="{00000000-0005-0000-0000-0000CA070000}"/>
    <cellStyle name="Normal 9 4 4 2 2" xfId="2088" xr:uid="{00000000-0005-0000-0000-0000CB070000}"/>
    <cellStyle name="Normal 9 4 4 3" xfId="1681" xr:uid="{00000000-0005-0000-0000-0000CC070000}"/>
    <cellStyle name="Normal 9 4 5" xfId="1009" xr:uid="{00000000-0005-0000-0000-0000CD070000}"/>
    <cellStyle name="Normal 9 4 5 2" xfId="1824" xr:uid="{00000000-0005-0000-0000-0000CE070000}"/>
    <cellStyle name="Normal 9 4 6" xfId="590" xr:uid="{00000000-0005-0000-0000-0000CF070000}"/>
    <cellStyle name="Normal 9 4 7" xfId="1417" xr:uid="{00000000-0005-0000-0000-0000D0070000}"/>
    <cellStyle name="Normal 9 5" xfId="381" xr:uid="{00000000-0005-0000-0000-0000D1070000}"/>
    <cellStyle name="Normal 9 6" xfId="478" xr:uid="{00000000-0005-0000-0000-0000D2070000}"/>
    <cellStyle name="Normal 9 6 2" xfId="750" xr:uid="{00000000-0005-0000-0000-0000D3070000}"/>
    <cellStyle name="Normal 9 6 2 2" xfId="1166" xr:uid="{00000000-0005-0000-0000-0000D4070000}"/>
    <cellStyle name="Normal 9 6 2 2 2" xfId="1981" xr:uid="{00000000-0005-0000-0000-0000D5070000}"/>
    <cellStyle name="Normal 9 6 2 3" xfId="1574" xr:uid="{00000000-0005-0000-0000-0000D6070000}"/>
    <cellStyle name="Normal 9 6 3" xfId="887" xr:uid="{00000000-0005-0000-0000-0000D7070000}"/>
    <cellStyle name="Normal 9 6 3 2" xfId="1295" xr:uid="{00000000-0005-0000-0000-0000D8070000}"/>
    <cellStyle name="Normal 9 6 3 2 2" xfId="2110" xr:uid="{00000000-0005-0000-0000-0000D9070000}"/>
    <cellStyle name="Normal 9 6 3 3" xfId="1703" xr:uid="{00000000-0005-0000-0000-0000DA070000}"/>
    <cellStyle name="Normal 9 6 4" xfId="1031" xr:uid="{00000000-0005-0000-0000-0000DB070000}"/>
    <cellStyle name="Normal 9 6 4 2" xfId="1846" xr:uid="{00000000-0005-0000-0000-0000DC070000}"/>
    <cellStyle name="Normal 9 6 5" xfId="612" xr:uid="{00000000-0005-0000-0000-0000DD070000}"/>
    <cellStyle name="Normal 9 6 6" xfId="1439" xr:uid="{00000000-0005-0000-0000-0000DE070000}"/>
    <cellStyle name="Normal 9 7" xfId="700" xr:uid="{00000000-0005-0000-0000-0000DF070000}"/>
    <cellStyle name="Normal 9 7 2" xfId="1116" xr:uid="{00000000-0005-0000-0000-0000E0070000}"/>
    <cellStyle name="Normal 9 7 2 2" xfId="1931" xr:uid="{00000000-0005-0000-0000-0000E1070000}"/>
    <cellStyle name="Normal 9 7 3" xfId="1524" xr:uid="{00000000-0005-0000-0000-0000E2070000}"/>
    <cellStyle name="Normal 9 8" xfId="837" xr:uid="{00000000-0005-0000-0000-0000E3070000}"/>
    <cellStyle name="Normal 9 8 2" xfId="1245" xr:uid="{00000000-0005-0000-0000-0000E4070000}"/>
    <cellStyle name="Normal 9 8 2 2" xfId="2060" xr:uid="{00000000-0005-0000-0000-0000E5070000}"/>
    <cellStyle name="Normal 9 8 3" xfId="1653" xr:uid="{00000000-0005-0000-0000-0000E6070000}"/>
    <cellStyle name="Normal 9 9" xfId="935" xr:uid="{00000000-0005-0000-0000-0000E7070000}"/>
    <cellStyle name="Normal 9 9 2" xfId="1343" xr:uid="{00000000-0005-0000-0000-0000E8070000}"/>
    <cellStyle name="Normal 9 9 2 2" xfId="2158" xr:uid="{00000000-0005-0000-0000-0000E9070000}"/>
    <cellStyle name="Normal 9 9 3" xfId="1751" xr:uid="{00000000-0005-0000-0000-0000EA070000}"/>
    <cellStyle name="Notas" xfId="33" builtinId="10" customBuiltin="1"/>
    <cellStyle name="Notas 2" xfId="274" xr:uid="{00000000-0005-0000-0000-0000EC070000}"/>
    <cellStyle name="Notas 2 2" xfId="275" xr:uid="{00000000-0005-0000-0000-0000ED070000}"/>
    <cellStyle name="Notas 2 2 2" xfId="276" xr:uid="{00000000-0005-0000-0000-0000EE070000}"/>
    <cellStyle name="Notas 2 3" xfId="277" xr:uid="{00000000-0005-0000-0000-0000EF070000}"/>
    <cellStyle name="Notas 2 4" xfId="2316" xr:uid="{00000000-0005-0000-0000-0000F0070000}"/>
    <cellStyle name="Notas 2 5" xfId="360" xr:uid="{00000000-0005-0000-0000-0000F1070000}"/>
    <cellStyle name="Notas 3" xfId="278" xr:uid="{00000000-0005-0000-0000-0000F2070000}"/>
    <cellStyle name="Notas 3 2" xfId="279" xr:uid="{00000000-0005-0000-0000-0000F3070000}"/>
    <cellStyle name="Notas 3 2 2" xfId="280" xr:uid="{00000000-0005-0000-0000-0000F4070000}"/>
    <cellStyle name="Notas 3 2 3" xfId="2318" xr:uid="{00000000-0005-0000-0000-0000F5070000}"/>
    <cellStyle name="Notas 3 2 4" xfId="398" xr:uid="{00000000-0005-0000-0000-0000F6070000}"/>
    <cellStyle name="Notas 3 3" xfId="281" xr:uid="{00000000-0005-0000-0000-0000F7070000}"/>
    <cellStyle name="Notas 3 3 2" xfId="2319" xr:uid="{00000000-0005-0000-0000-0000F8070000}"/>
    <cellStyle name="Notas 3 3 3" xfId="416" xr:uid="{00000000-0005-0000-0000-0000F9070000}"/>
    <cellStyle name="Notas 3 4" xfId="385" xr:uid="{00000000-0005-0000-0000-0000FA070000}"/>
    <cellStyle name="Notas 3 5" xfId="2317" xr:uid="{00000000-0005-0000-0000-0000FB070000}"/>
    <cellStyle name="Notas 3 6" xfId="361" xr:uid="{00000000-0005-0000-0000-0000FC070000}"/>
    <cellStyle name="Notas 4" xfId="282" xr:uid="{00000000-0005-0000-0000-0000FD070000}"/>
    <cellStyle name="Notas 4 2" xfId="283" xr:uid="{00000000-0005-0000-0000-0000FE070000}"/>
    <cellStyle name="Notas 4 2 2" xfId="284" xr:uid="{00000000-0005-0000-0000-0000FF070000}"/>
    <cellStyle name="Notas 4 3" xfId="285" xr:uid="{00000000-0005-0000-0000-000000080000}"/>
    <cellStyle name="Notas 4 4" xfId="2320" xr:uid="{00000000-0005-0000-0000-000001080000}"/>
    <cellStyle name="Notas 4 5" xfId="362" xr:uid="{00000000-0005-0000-0000-000002080000}"/>
    <cellStyle name="Notas 5" xfId="384" xr:uid="{00000000-0005-0000-0000-000003080000}"/>
    <cellStyle name="Notas 6" xfId="668" xr:uid="{00000000-0005-0000-0000-000004080000}"/>
    <cellStyle name="Notas 7" xfId="2161" xr:uid="{00000000-0005-0000-0000-000005080000}"/>
    <cellStyle name="Notas 8" xfId="328" xr:uid="{00000000-0005-0000-0000-000006080000}"/>
    <cellStyle name="Notas 9" xfId="50" xr:uid="{00000000-0005-0000-0000-000007080000}"/>
    <cellStyle name="Porcentaje 2" xfId="325" xr:uid="{00000000-0005-0000-0000-000008080000}"/>
    <cellStyle name="Porcentaje 2 2" xfId="2328" xr:uid="{00000000-0005-0000-0000-000009080000}"/>
    <cellStyle name="Porcentaje 2 3" xfId="430" xr:uid="{00000000-0005-0000-0000-00000A080000}"/>
    <cellStyle name="Porcentaje 3" xfId="326" xr:uid="{00000000-0005-0000-0000-00000B080000}"/>
    <cellStyle name="Porcentaje 4" xfId="956" xr:uid="{00000000-0005-0000-0000-00000C080000}"/>
    <cellStyle name="Porcentaje 5" xfId="419" xr:uid="{00000000-0005-0000-0000-00000D080000}"/>
    <cellStyle name="Porcentual 2" xfId="378" xr:uid="{00000000-0005-0000-0000-00000E080000}"/>
    <cellStyle name="Porcentual 2 10" xfId="933" xr:uid="{00000000-0005-0000-0000-00000F080000}"/>
    <cellStyle name="Porcentual 2 10 2" xfId="1341" xr:uid="{00000000-0005-0000-0000-000010080000}"/>
    <cellStyle name="Porcentual 2 10 2 2" xfId="2156" xr:uid="{00000000-0005-0000-0000-000011080000}"/>
    <cellStyle name="Porcentual 2 10 3" xfId="1749" xr:uid="{00000000-0005-0000-0000-000012080000}"/>
    <cellStyle name="Porcentual 2 11" xfId="954" xr:uid="{00000000-0005-0000-0000-000013080000}"/>
    <cellStyle name="Porcentual 2 11 2" xfId="1770" xr:uid="{00000000-0005-0000-0000-000014080000}"/>
    <cellStyle name="Porcentual 2 12" xfId="524" xr:uid="{00000000-0005-0000-0000-000015080000}"/>
    <cellStyle name="Porcentual 2 13" xfId="1351" xr:uid="{00000000-0005-0000-0000-000016080000}"/>
    <cellStyle name="Porcentual 2 2" xfId="379" xr:uid="{00000000-0005-0000-0000-000017080000}"/>
    <cellStyle name="Porcentual 2 2 2" xfId="415" xr:uid="{00000000-0005-0000-0000-000018080000}"/>
    <cellStyle name="Porcentual 2 2 2 2" xfId="458" xr:uid="{00000000-0005-0000-0000-000019080000}"/>
    <cellStyle name="Porcentual 2 2 2 2 2" xfId="520" xr:uid="{00000000-0005-0000-0000-00001A080000}"/>
    <cellStyle name="Porcentual 2 2 2 2 2 2" xfId="792" xr:uid="{00000000-0005-0000-0000-00001B080000}"/>
    <cellStyle name="Porcentual 2 2 2 2 2 2 2" xfId="1208" xr:uid="{00000000-0005-0000-0000-00001C080000}"/>
    <cellStyle name="Porcentual 2 2 2 2 2 2 2 2" xfId="2023" xr:uid="{00000000-0005-0000-0000-00001D080000}"/>
    <cellStyle name="Porcentual 2 2 2 2 2 2 3" xfId="1616" xr:uid="{00000000-0005-0000-0000-00001E080000}"/>
    <cellStyle name="Porcentual 2 2 2 2 2 3" xfId="929" xr:uid="{00000000-0005-0000-0000-00001F080000}"/>
    <cellStyle name="Porcentual 2 2 2 2 2 3 2" xfId="1337" xr:uid="{00000000-0005-0000-0000-000020080000}"/>
    <cellStyle name="Porcentual 2 2 2 2 2 3 2 2" xfId="2152" xr:uid="{00000000-0005-0000-0000-000021080000}"/>
    <cellStyle name="Porcentual 2 2 2 2 2 3 3" xfId="1745" xr:uid="{00000000-0005-0000-0000-000022080000}"/>
    <cellStyle name="Porcentual 2 2 2 2 2 4" xfId="1073" xr:uid="{00000000-0005-0000-0000-000023080000}"/>
    <cellStyle name="Porcentual 2 2 2 2 2 4 2" xfId="1888" xr:uid="{00000000-0005-0000-0000-000024080000}"/>
    <cellStyle name="Porcentual 2 2 2 2 2 5" xfId="654" xr:uid="{00000000-0005-0000-0000-000025080000}"/>
    <cellStyle name="Porcentual 2 2 2 2 2 6" xfId="1481" xr:uid="{00000000-0005-0000-0000-000026080000}"/>
    <cellStyle name="Porcentual 2 2 2 2 3" xfId="730" xr:uid="{00000000-0005-0000-0000-000027080000}"/>
    <cellStyle name="Porcentual 2 2 2 2 3 2" xfId="1146" xr:uid="{00000000-0005-0000-0000-000028080000}"/>
    <cellStyle name="Porcentual 2 2 2 2 3 2 2" xfId="1961" xr:uid="{00000000-0005-0000-0000-000029080000}"/>
    <cellStyle name="Porcentual 2 2 2 2 3 3" xfId="1554" xr:uid="{00000000-0005-0000-0000-00002A080000}"/>
    <cellStyle name="Porcentual 2 2 2 2 4" xfId="867" xr:uid="{00000000-0005-0000-0000-00002B080000}"/>
    <cellStyle name="Porcentual 2 2 2 2 4 2" xfId="1275" xr:uid="{00000000-0005-0000-0000-00002C080000}"/>
    <cellStyle name="Porcentual 2 2 2 2 4 2 2" xfId="2090" xr:uid="{00000000-0005-0000-0000-00002D080000}"/>
    <cellStyle name="Porcentual 2 2 2 2 4 3" xfId="1683" xr:uid="{00000000-0005-0000-0000-00002E080000}"/>
    <cellStyle name="Porcentual 2 2 2 2 5" xfId="1011" xr:uid="{00000000-0005-0000-0000-00002F080000}"/>
    <cellStyle name="Porcentual 2 2 2 2 5 2" xfId="1826" xr:uid="{00000000-0005-0000-0000-000030080000}"/>
    <cellStyle name="Porcentual 2 2 2 2 6" xfId="592" xr:uid="{00000000-0005-0000-0000-000031080000}"/>
    <cellStyle name="Porcentual 2 2 2 2 7" xfId="1419" xr:uid="{00000000-0005-0000-0000-000032080000}"/>
    <cellStyle name="Porcentual 2 2 2 3" xfId="481" xr:uid="{00000000-0005-0000-0000-000033080000}"/>
    <cellStyle name="Porcentual 2 2 2 3 2" xfId="753" xr:uid="{00000000-0005-0000-0000-000034080000}"/>
    <cellStyle name="Porcentual 2 2 2 3 2 2" xfId="1169" xr:uid="{00000000-0005-0000-0000-000035080000}"/>
    <cellStyle name="Porcentual 2 2 2 3 2 2 2" xfId="1984" xr:uid="{00000000-0005-0000-0000-000036080000}"/>
    <cellStyle name="Porcentual 2 2 2 3 2 3" xfId="1577" xr:uid="{00000000-0005-0000-0000-000037080000}"/>
    <cellStyle name="Porcentual 2 2 2 3 3" xfId="890" xr:uid="{00000000-0005-0000-0000-000038080000}"/>
    <cellStyle name="Porcentual 2 2 2 3 3 2" xfId="1298" xr:uid="{00000000-0005-0000-0000-000039080000}"/>
    <cellStyle name="Porcentual 2 2 2 3 3 2 2" xfId="2113" xr:uid="{00000000-0005-0000-0000-00003A080000}"/>
    <cellStyle name="Porcentual 2 2 2 3 3 3" xfId="1706" xr:uid="{00000000-0005-0000-0000-00003B080000}"/>
    <cellStyle name="Porcentual 2 2 2 3 4" xfId="1034" xr:uid="{00000000-0005-0000-0000-00003C080000}"/>
    <cellStyle name="Porcentual 2 2 2 3 4 2" xfId="1849" xr:uid="{00000000-0005-0000-0000-00003D080000}"/>
    <cellStyle name="Porcentual 2 2 2 3 5" xfId="615" xr:uid="{00000000-0005-0000-0000-00003E080000}"/>
    <cellStyle name="Porcentual 2 2 2 3 6" xfId="1442" xr:uid="{00000000-0005-0000-0000-00003F080000}"/>
    <cellStyle name="Porcentual 2 2 2 4" xfId="703" xr:uid="{00000000-0005-0000-0000-000040080000}"/>
    <cellStyle name="Porcentual 2 2 2 4 2" xfId="1119" xr:uid="{00000000-0005-0000-0000-000041080000}"/>
    <cellStyle name="Porcentual 2 2 2 4 2 2" xfId="1934" xr:uid="{00000000-0005-0000-0000-000042080000}"/>
    <cellStyle name="Porcentual 2 2 2 4 3" xfId="1527" xr:uid="{00000000-0005-0000-0000-000043080000}"/>
    <cellStyle name="Porcentual 2 2 2 5" xfId="840" xr:uid="{00000000-0005-0000-0000-000044080000}"/>
    <cellStyle name="Porcentual 2 2 2 5 2" xfId="1248" xr:uid="{00000000-0005-0000-0000-000045080000}"/>
    <cellStyle name="Porcentual 2 2 2 5 2 2" xfId="2063" xr:uid="{00000000-0005-0000-0000-000046080000}"/>
    <cellStyle name="Porcentual 2 2 2 5 3" xfId="1656" xr:uid="{00000000-0005-0000-0000-000047080000}"/>
    <cellStyle name="Porcentual 2 2 2 6" xfId="984" xr:uid="{00000000-0005-0000-0000-000048080000}"/>
    <cellStyle name="Porcentual 2 2 2 6 2" xfId="1799" xr:uid="{00000000-0005-0000-0000-000049080000}"/>
    <cellStyle name="Porcentual 2 2 2 7" xfId="565" xr:uid="{00000000-0005-0000-0000-00004A080000}"/>
    <cellStyle name="Porcentual 2 2 2 8" xfId="1392" xr:uid="{00000000-0005-0000-0000-00004B080000}"/>
    <cellStyle name="Porcentual 2 2 3" xfId="444" xr:uid="{00000000-0005-0000-0000-00004C080000}"/>
    <cellStyle name="Porcentual 2 2 3 2" xfId="504" xr:uid="{00000000-0005-0000-0000-00004D080000}"/>
    <cellStyle name="Porcentual 2 2 3 2 2" xfId="776" xr:uid="{00000000-0005-0000-0000-00004E080000}"/>
    <cellStyle name="Porcentual 2 2 3 2 2 2" xfId="1192" xr:uid="{00000000-0005-0000-0000-00004F080000}"/>
    <cellStyle name="Porcentual 2 2 3 2 2 2 2" xfId="2007" xr:uid="{00000000-0005-0000-0000-000050080000}"/>
    <cellStyle name="Porcentual 2 2 3 2 2 3" xfId="1600" xr:uid="{00000000-0005-0000-0000-000051080000}"/>
    <cellStyle name="Porcentual 2 2 3 2 3" xfId="913" xr:uid="{00000000-0005-0000-0000-000052080000}"/>
    <cellStyle name="Porcentual 2 2 3 2 3 2" xfId="1321" xr:uid="{00000000-0005-0000-0000-000053080000}"/>
    <cellStyle name="Porcentual 2 2 3 2 3 2 2" xfId="2136" xr:uid="{00000000-0005-0000-0000-000054080000}"/>
    <cellStyle name="Porcentual 2 2 3 2 3 3" xfId="1729" xr:uid="{00000000-0005-0000-0000-000055080000}"/>
    <cellStyle name="Porcentual 2 2 3 2 4" xfId="1057" xr:uid="{00000000-0005-0000-0000-000056080000}"/>
    <cellStyle name="Porcentual 2 2 3 2 4 2" xfId="1872" xr:uid="{00000000-0005-0000-0000-000057080000}"/>
    <cellStyle name="Porcentual 2 2 3 2 5" xfId="638" xr:uid="{00000000-0005-0000-0000-000058080000}"/>
    <cellStyle name="Porcentual 2 2 3 2 6" xfId="1465" xr:uid="{00000000-0005-0000-0000-000059080000}"/>
    <cellStyle name="Porcentual 2 2 3 3" xfId="714" xr:uid="{00000000-0005-0000-0000-00005A080000}"/>
    <cellStyle name="Porcentual 2 2 3 3 2" xfId="1130" xr:uid="{00000000-0005-0000-0000-00005B080000}"/>
    <cellStyle name="Porcentual 2 2 3 3 2 2" xfId="1945" xr:uid="{00000000-0005-0000-0000-00005C080000}"/>
    <cellStyle name="Porcentual 2 2 3 3 3" xfId="1538" xr:uid="{00000000-0005-0000-0000-00005D080000}"/>
    <cellStyle name="Porcentual 2 2 3 4" xfId="851" xr:uid="{00000000-0005-0000-0000-00005E080000}"/>
    <cellStyle name="Porcentual 2 2 3 4 2" xfId="1259" xr:uid="{00000000-0005-0000-0000-00005F080000}"/>
    <cellStyle name="Porcentual 2 2 3 4 2 2" xfId="2074" xr:uid="{00000000-0005-0000-0000-000060080000}"/>
    <cellStyle name="Porcentual 2 2 3 4 3" xfId="1667" xr:uid="{00000000-0005-0000-0000-000061080000}"/>
    <cellStyle name="Porcentual 2 2 3 5" xfId="995" xr:uid="{00000000-0005-0000-0000-000062080000}"/>
    <cellStyle name="Porcentual 2 2 3 5 2" xfId="1810" xr:uid="{00000000-0005-0000-0000-000063080000}"/>
    <cellStyle name="Porcentual 2 2 3 6" xfId="576" xr:uid="{00000000-0005-0000-0000-000064080000}"/>
    <cellStyle name="Porcentual 2 2 3 7" xfId="1403" xr:uid="{00000000-0005-0000-0000-000065080000}"/>
    <cellStyle name="Porcentual 2 2 4" xfId="480" xr:uid="{00000000-0005-0000-0000-000066080000}"/>
    <cellStyle name="Porcentual 2 2 4 2" xfId="752" xr:uid="{00000000-0005-0000-0000-000067080000}"/>
    <cellStyle name="Porcentual 2 2 4 2 2" xfId="1168" xr:uid="{00000000-0005-0000-0000-000068080000}"/>
    <cellStyle name="Porcentual 2 2 4 2 2 2" xfId="1983" xr:uid="{00000000-0005-0000-0000-000069080000}"/>
    <cellStyle name="Porcentual 2 2 4 2 3" xfId="1576" xr:uid="{00000000-0005-0000-0000-00006A080000}"/>
    <cellStyle name="Porcentual 2 2 4 3" xfId="889" xr:uid="{00000000-0005-0000-0000-00006B080000}"/>
    <cellStyle name="Porcentual 2 2 4 3 2" xfId="1297" xr:uid="{00000000-0005-0000-0000-00006C080000}"/>
    <cellStyle name="Porcentual 2 2 4 3 2 2" xfId="2112" xr:uid="{00000000-0005-0000-0000-00006D080000}"/>
    <cellStyle name="Porcentual 2 2 4 3 3" xfId="1705" xr:uid="{00000000-0005-0000-0000-00006E080000}"/>
    <cellStyle name="Porcentual 2 2 4 4" xfId="1033" xr:uid="{00000000-0005-0000-0000-00006F080000}"/>
    <cellStyle name="Porcentual 2 2 4 4 2" xfId="1848" xr:uid="{00000000-0005-0000-0000-000070080000}"/>
    <cellStyle name="Porcentual 2 2 4 5" xfId="614" xr:uid="{00000000-0005-0000-0000-000071080000}"/>
    <cellStyle name="Porcentual 2 2 4 6" xfId="1441" xr:uid="{00000000-0005-0000-0000-000072080000}"/>
    <cellStyle name="Porcentual 2 2 5" xfId="702" xr:uid="{00000000-0005-0000-0000-000073080000}"/>
    <cellStyle name="Porcentual 2 2 5 2" xfId="1118" xr:uid="{00000000-0005-0000-0000-000074080000}"/>
    <cellStyle name="Porcentual 2 2 5 2 2" xfId="1933" xr:uid="{00000000-0005-0000-0000-000075080000}"/>
    <cellStyle name="Porcentual 2 2 5 3" xfId="1526" xr:uid="{00000000-0005-0000-0000-000076080000}"/>
    <cellStyle name="Porcentual 2 2 6" xfId="839" xr:uid="{00000000-0005-0000-0000-000077080000}"/>
    <cellStyle name="Porcentual 2 2 6 2" xfId="1247" xr:uid="{00000000-0005-0000-0000-000078080000}"/>
    <cellStyle name="Porcentual 2 2 6 2 2" xfId="2062" xr:uid="{00000000-0005-0000-0000-000079080000}"/>
    <cellStyle name="Porcentual 2 2 6 3" xfId="1655" xr:uid="{00000000-0005-0000-0000-00007A080000}"/>
    <cellStyle name="Porcentual 2 2 7" xfId="983" xr:uid="{00000000-0005-0000-0000-00007B080000}"/>
    <cellStyle name="Porcentual 2 2 7 2" xfId="1798" xr:uid="{00000000-0005-0000-0000-00007C080000}"/>
    <cellStyle name="Porcentual 2 2 8" xfId="564" xr:uid="{00000000-0005-0000-0000-00007D080000}"/>
    <cellStyle name="Porcentual 2 2 9" xfId="1391" xr:uid="{00000000-0005-0000-0000-00007E080000}"/>
    <cellStyle name="Porcentual 2 3" xfId="380" xr:uid="{00000000-0005-0000-0000-00007F080000}"/>
    <cellStyle name="Porcentual 2 3 2" xfId="453" xr:uid="{00000000-0005-0000-0000-000080080000}"/>
    <cellStyle name="Porcentual 2 3 2 2" xfId="513" xr:uid="{00000000-0005-0000-0000-000081080000}"/>
    <cellStyle name="Porcentual 2 3 2 2 2" xfId="785" xr:uid="{00000000-0005-0000-0000-000082080000}"/>
    <cellStyle name="Porcentual 2 3 2 2 2 2" xfId="1201" xr:uid="{00000000-0005-0000-0000-000083080000}"/>
    <cellStyle name="Porcentual 2 3 2 2 2 2 2" xfId="2016" xr:uid="{00000000-0005-0000-0000-000084080000}"/>
    <cellStyle name="Porcentual 2 3 2 2 2 3" xfId="1609" xr:uid="{00000000-0005-0000-0000-000085080000}"/>
    <cellStyle name="Porcentual 2 3 2 2 3" xfId="922" xr:uid="{00000000-0005-0000-0000-000086080000}"/>
    <cellStyle name="Porcentual 2 3 2 2 3 2" xfId="1330" xr:uid="{00000000-0005-0000-0000-000087080000}"/>
    <cellStyle name="Porcentual 2 3 2 2 3 2 2" xfId="2145" xr:uid="{00000000-0005-0000-0000-000088080000}"/>
    <cellStyle name="Porcentual 2 3 2 2 3 3" xfId="1738" xr:uid="{00000000-0005-0000-0000-000089080000}"/>
    <cellStyle name="Porcentual 2 3 2 2 4" xfId="1066" xr:uid="{00000000-0005-0000-0000-00008A080000}"/>
    <cellStyle name="Porcentual 2 3 2 2 4 2" xfId="1881" xr:uid="{00000000-0005-0000-0000-00008B080000}"/>
    <cellStyle name="Porcentual 2 3 2 2 5" xfId="647" xr:uid="{00000000-0005-0000-0000-00008C080000}"/>
    <cellStyle name="Porcentual 2 3 2 2 6" xfId="1474" xr:uid="{00000000-0005-0000-0000-00008D080000}"/>
    <cellStyle name="Porcentual 2 3 2 3" xfId="723" xr:uid="{00000000-0005-0000-0000-00008E080000}"/>
    <cellStyle name="Porcentual 2 3 2 3 2" xfId="1139" xr:uid="{00000000-0005-0000-0000-00008F080000}"/>
    <cellStyle name="Porcentual 2 3 2 3 2 2" xfId="1954" xr:uid="{00000000-0005-0000-0000-000090080000}"/>
    <cellStyle name="Porcentual 2 3 2 3 3" xfId="1547" xr:uid="{00000000-0005-0000-0000-000091080000}"/>
    <cellStyle name="Porcentual 2 3 2 4" xfId="860" xr:uid="{00000000-0005-0000-0000-000092080000}"/>
    <cellStyle name="Porcentual 2 3 2 4 2" xfId="1268" xr:uid="{00000000-0005-0000-0000-000093080000}"/>
    <cellStyle name="Porcentual 2 3 2 4 2 2" xfId="2083" xr:uid="{00000000-0005-0000-0000-000094080000}"/>
    <cellStyle name="Porcentual 2 3 2 4 3" xfId="1676" xr:uid="{00000000-0005-0000-0000-000095080000}"/>
    <cellStyle name="Porcentual 2 3 2 5" xfId="1004" xr:uid="{00000000-0005-0000-0000-000096080000}"/>
    <cellStyle name="Porcentual 2 3 2 5 2" xfId="1819" xr:uid="{00000000-0005-0000-0000-000097080000}"/>
    <cellStyle name="Porcentual 2 3 2 6" xfId="585" xr:uid="{00000000-0005-0000-0000-000098080000}"/>
    <cellStyle name="Porcentual 2 3 2 7" xfId="1412" xr:uid="{00000000-0005-0000-0000-000099080000}"/>
    <cellStyle name="Porcentual 2 3 3" xfId="482" xr:uid="{00000000-0005-0000-0000-00009A080000}"/>
    <cellStyle name="Porcentual 2 3 3 2" xfId="754" xr:uid="{00000000-0005-0000-0000-00009B080000}"/>
    <cellStyle name="Porcentual 2 3 3 2 2" xfId="1170" xr:uid="{00000000-0005-0000-0000-00009C080000}"/>
    <cellStyle name="Porcentual 2 3 3 2 2 2" xfId="1985" xr:uid="{00000000-0005-0000-0000-00009D080000}"/>
    <cellStyle name="Porcentual 2 3 3 2 3" xfId="1578" xr:uid="{00000000-0005-0000-0000-00009E080000}"/>
    <cellStyle name="Porcentual 2 3 3 3" xfId="891" xr:uid="{00000000-0005-0000-0000-00009F080000}"/>
    <cellStyle name="Porcentual 2 3 3 3 2" xfId="1299" xr:uid="{00000000-0005-0000-0000-0000A0080000}"/>
    <cellStyle name="Porcentual 2 3 3 3 2 2" xfId="2114" xr:uid="{00000000-0005-0000-0000-0000A1080000}"/>
    <cellStyle name="Porcentual 2 3 3 3 3" xfId="1707" xr:uid="{00000000-0005-0000-0000-0000A2080000}"/>
    <cellStyle name="Porcentual 2 3 3 4" xfId="1035" xr:uid="{00000000-0005-0000-0000-0000A3080000}"/>
    <cellStyle name="Porcentual 2 3 3 4 2" xfId="1850" xr:uid="{00000000-0005-0000-0000-0000A4080000}"/>
    <cellStyle name="Porcentual 2 3 3 5" xfId="616" xr:uid="{00000000-0005-0000-0000-0000A5080000}"/>
    <cellStyle name="Porcentual 2 3 3 6" xfId="1443" xr:uid="{00000000-0005-0000-0000-0000A6080000}"/>
    <cellStyle name="Porcentual 2 3 4" xfId="704" xr:uid="{00000000-0005-0000-0000-0000A7080000}"/>
    <cellStyle name="Porcentual 2 3 4 2" xfId="1120" xr:uid="{00000000-0005-0000-0000-0000A8080000}"/>
    <cellStyle name="Porcentual 2 3 4 2 2" xfId="1935" xr:uid="{00000000-0005-0000-0000-0000A9080000}"/>
    <cellStyle name="Porcentual 2 3 4 3" xfId="1528" xr:uid="{00000000-0005-0000-0000-0000AA080000}"/>
    <cellStyle name="Porcentual 2 3 5" xfId="841" xr:uid="{00000000-0005-0000-0000-0000AB080000}"/>
    <cellStyle name="Porcentual 2 3 5 2" xfId="1249" xr:uid="{00000000-0005-0000-0000-0000AC080000}"/>
    <cellStyle name="Porcentual 2 3 5 2 2" xfId="2064" xr:uid="{00000000-0005-0000-0000-0000AD080000}"/>
    <cellStyle name="Porcentual 2 3 5 3" xfId="1657" xr:uid="{00000000-0005-0000-0000-0000AE080000}"/>
    <cellStyle name="Porcentual 2 3 6" xfId="985" xr:uid="{00000000-0005-0000-0000-0000AF080000}"/>
    <cellStyle name="Porcentual 2 3 6 2" xfId="1800" xr:uid="{00000000-0005-0000-0000-0000B0080000}"/>
    <cellStyle name="Porcentual 2 3 7" xfId="566" xr:uid="{00000000-0005-0000-0000-0000B1080000}"/>
    <cellStyle name="Porcentual 2 3 8" xfId="1393" xr:uid="{00000000-0005-0000-0000-0000B2080000}"/>
    <cellStyle name="Porcentual 2 4" xfId="440" xr:uid="{00000000-0005-0000-0000-0000B3080000}"/>
    <cellStyle name="Porcentual 2 4 2" xfId="500" xr:uid="{00000000-0005-0000-0000-0000B4080000}"/>
    <cellStyle name="Porcentual 2 4 2 2" xfId="772" xr:uid="{00000000-0005-0000-0000-0000B5080000}"/>
    <cellStyle name="Porcentual 2 4 2 2 2" xfId="1188" xr:uid="{00000000-0005-0000-0000-0000B6080000}"/>
    <cellStyle name="Porcentual 2 4 2 2 2 2" xfId="2003" xr:uid="{00000000-0005-0000-0000-0000B7080000}"/>
    <cellStyle name="Porcentual 2 4 2 2 3" xfId="1596" xr:uid="{00000000-0005-0000-0000-0000B8080000}"/>
    <cellStyle name="Porcentual 2 4 2 3" xfId="909" xr:uid="{00000000-0005-0000-0000-0000B9080000}"/>
    <cellStyle name="Porcentual 2 4 2 3 2" xfId="1317" xr:uid="{00000000-0005-0000-0000-0000BA080000}"/>
    <cellStyle name="Porcentual 2 4 2 3 2 2" xfId="2132" xr:uid="{00000000-0005-0000-0000-0000BB080000}"/>
    <cellStyle name="Porcentual 2 4 2 3 3" xfId="1725" xr:uid="{00000000-0005-0000-0000-0000BC080000}"/>
    <cellStyle name="Porcentual 2 4 2 4" xfId="1053" xr:uid="{00000000-0005-0000-0000-0000BD080000}"/>
    <cellStyle name="Porcentual 2 4 2 4 2" xfId="1868" xr:uid="{00000000-0005-0000-0000-0000BE080000}"/>
    <cellStyle name="Porcentual 2 4 2 5" xfId="634" xr:uid="{00000000-0005-0000-0000-0000BF080000}"/>
    <cellStyle name="Porcentual 2 4 2 6" xfId="1461" xr:uid="{00000000-0005-0000-0000-0000C0080000}"/>
    <cellStyle name="Porcentual 2 4 3" xfId="710" xr:uid="{00000000-0005-0000-0000-0000C1080000}"/>
    <cellStyle name="Porcentual 2 4 3 2" xfId="1126" xr:uid="{00000000-0005-0000-0000-0000C2080000}"/>
    <cellStyle name="Porcentual 2 4 3 2 2" xfId="1941" xr:uid="{00000000-0005-0000-0000-0000C3080000}"/>
    <cellStyle name="Porcentual 2 4 3 3" xfId="1534" xr:uid="{00000000-0005-0000-0000-0000C4080000}"/>
    <cellStyle name="Porcentual 2 4 4" xfId="847" xr:uid="{00000000-0005-0000-0000-0000C5080000}"/>
    <cellStyle name="Porcentual 2 4 4 2" xfId="1255" xr:uid="{00000000-0005-0000-0000-0000C6080000}"/>
    <cellStyle name="Porcentual 2 4 4 2 2" xfId="2070" xr:uid="{00000000-0005-0000-0000-0000C7080000}"/>
    <cellStyle name="Porcentual 2 4 4 3" xfId="1663" xr:uid="{00000000-0005-0000-0000-0000C8080000}"/>
    <cellStyle name="Porcentual 2 4 5" xfId="991" xr:uid="{00000000-0005-0000-0000-0000C9080000}"/>
    <cellStyle name="Porcentual 2 4 5 2" xfId="1806" xr:uid="{00000000-0005-0000-0000-0000CA080000}"/>
    <cellStyle name="Porcentual 2 4 6" xfId="572" xr:uid="{00000000-0005-0000-0000-0000CB080000}"/>
    <cellStyle name="Porcentual 2 4 7" xfId="1399" xr:uid="{00000000-0005-0000-0000-0000CC080000}"/>
    <cellStyle name="Porcentual 2 5" xfId="434" xr:uid="{00000000-0005-0000-0000-0000CD080000}"/>
    <cellStyle name="Porcentual 2 5 2" xfId="684" xr:uid="{00000000-0005-0000-0000-0000CE080000}"/>
    <cellStyle name="Porcentual 2 5 2 2" xfId="1100" xr:uid="{00000000-0005-0000-0000-0000CF080000}"/>
    <cellStyle name="Porcentual 2 5 2 2 2" xfId="1915" xr:uid="{00000000-0005-0000-0000-0000D0080000}"/>
    <cellStyle name="Porcentual 2 5 2 3" xfId="1508" xr:uid="{00000000-0005-0000-0000-0000D1080000}"/>
    <cellStyle name="Porcentual 2 5 3" xfId="821" xr:uid="{00000000-0005-0000-0000-0000D2080000}"/>
    <cellStyle name="Porcentual 2 5 3 2" xfId="1229" xr:uid="{00000000-0005-0000-0000-0000D3080000}"/>
    <cellStyle name="Porcentual 2 5 3 2 2" xfId="2044" xr:uid="{00000000-0005-0000-0000-0000D4080000}"/>
    <cellStyle name="Porcentual 2 5 3 3" xfId="1637" xr:uid="{00000000-0005-0000-0000-0000D5080000}"/>
    <cellStyle name="Porcentual 2 5 4" xfId="965" xr:uid="{00000000-0005-0000-0000-0000D6080000}"/>
    <cellStyle name="Porcentual 2 5 4 2" xfId="1780" xr:uid="{00000000-0005-0000-0000-0000D7080000}"/>
    <cellStyle name="Porcentual 2 5 5" xfId="546" xr:uid="{00000000-0005-0000-0000-0000D8080000}"/>
    <cellStyle name="Porcentual 2 5 6" xfId="1373" xr:uid="{00000000-0005-0000-0000-0000D9080000}"/>
    <cellStyle name="Porcentual 2 6" xfId="462" xr:uid="{00000000-0005-0000-0000-0000DA080000}"/>
    <cellStyle name="Porcentual 2 6 2" xfId="734" xr:uid="{00000000-0005-0000-0000-0000DB080000}"/>
    <cellStyle name="Porcentual 2 6 2 2" xfId="1150" xr:uid="{00000000-0005-0000-0000-0000DC080000}"/>
    <cellStyle name="Porcentual 2 6 2 2 2" xfId="1965" xr:uid="{00000000-0005-0000-0000-0000DD080000}"/>
    <cellStyle name="Porcentual 2 6 2 3" xfId="1558" xr:uid="{00000000-0005-0000-0000-0000DE080000}"/>
    <cellStyle name="Porcentual 2 6 3" xfId="871" xr:uid="{00000000-0005-0000-0000-0000DF080000}"/>
    <cellStyle name="Porcentual 2 6 3 2" xfId="1279" xr:uid="{00000000-0005-0000-0000-0000E0080000}"/>
    <cellStyle name="Porcentual 2 6 3 2 2" xfId="2094" xr:uid="{00000000-0005-0000-0000-0000E1080000}"/>
    <cellStyle name="Porcentual 2 6 3 3" xfId="1687" xr:uid="{00000000-0005-0000-0000-0000E2080000}"/>
    <cellStyle name="Porcentual 2 6 4" xfId="1015" xr:uid="{00000000-0005-0000-0000-0000E3080000}"/>
    <cellStyle name="Porcentual 2 6 4 2" xfId="1830" xr:uid="{00000000-0005-0000-0000-0000E4080000}"/>
    <cellStyle name="Porcentual 2 6 5" xfId="596" xr:uid="{00000000-0005-0000-0000-0000E5080000}"/>
    <cellStyle name="Porcentual 2 6 6" xfId="1423" xr:uid="{00000000-0005-0000-0000-0000E6080000}"/>
    <cellStyle name="Porcentual 2 7" xfId="428" xr:uid="{00000000-0005-0000-0000-0000E7080000}"/>
    <cellStyle name="Porcentual 2 7 2" xfId="679" xr:uid="{00000000-0005-0000-0000-0000E8080000}"/>
    <cellStyle name="Porcentual 2 7 2 2" xfId="1095" xr:uid="{00000000-0005-0000-0000-0000E9080000}"/>
    <cellStyle name="Porcentual 2 7 2 2 2" xfId="1910" xr:uid="{00000000-0005-0000-0000-0000EA080000}"/>
    <cellStyle name="Porcentual 2 7 2 3" xfId="1503" xr:uid="{00000000-0005-0000-0000-0000EB080000}"/>
    <cellStyle name="Porcentual 2 7 3" xfId="960" xr:uid="{00000000-0005-0000-0000-0000EC080000}"/>
    <cellStyle name="Porcentual 2 7 3 2" xfId="1775" xr:uid="{00000000-0005-0000-0000-0000ED080000}"/>
    <cellStyle name="Porcentual 2 7 4" xfId="541" xr:uid="{00000000-0005-0000-0000-0000EE080000}"/>
    <cellStyle name="Porcentual 2 7 5" xfId="1368" xr:uid="{00000000-0005-0000-0000-0000EF080000}"/>
    <cellStyle name="Porcentual 2 8" xfId="423" xr:uid="{00000000-0005-0000-0000-0000F0080000}"/>
    <cellStyle name="Porcentual 2 8 2" xfId="1091" xr:uid="{00000000-0005-0000-0000-0000F1080000}"/>
    <cellStyle name="Porcentual 2 8 2 2" xfId="1906" xr:uid="{00000000-0005-0000-0000-0000F2080000}"/>
    <cellStyle name="Porcentual 2 8 3" xfId="675" xr:uid="{00000000-0005-0000-0000-0000F3080000}"/>
    <cellStyle name="Porcentual 2 8 4" xfId="1499" xr:uid="{00000000-0005-0000-0000-0000F4080000}"/>
    <cellStyle name="Porcentual 2 9" xfId="804" xr:uid="{00000000-0005-0000-0000-0000F5080000}"/>
    <cellStyle name="Porcentual 2 9 2" xfId="1212" xr:uid="{00000000-0005-0000-0000-0000F6080000}"/>
    <cellStyle name="Porcentual 2 9 2 2" xfId="2027" xr:uid="{00000000-0005-0000-0000-0000F7080000}"/>
    <cellStyle name="Porcentual 2 9 3" xfId="1620" xr:uid="{00000000-0005-0000-0000-0000F8080000}"/>
    <cellStyle name="Punto0" xfId="327" xr:uid="{00000000-0005-0000-0000-0000F9080000}"/>
    <cellStyle name="Salida" xfId="34" builtinId="21" customBuiltin="1"/>
    <cellStyle name="Salida 2" xfId="286" xr:uid="{00000000-0005-0000-0000-0000FB080000}"/>
    <cellStyle name="Salida 3" xfId="287" xr:uid="{00000000-0005-0000-0000-0000FC080000}"/>
    <cellStyle name="Salida 4" xfId="288" xr:uid="{00000000-0005-0000-0000-0000FD080000}"/>
    <cellStyle name="Texto de advertencia" xfId="35" builtinId="11" customBuiltin="1"/>
    <cellStyle name="Texto de advertencia 2" xfId="289" xr:uid="{00000000-0005-0000-0000-0000FF080000}"/>
    <cellStyle name="Texto de advertencia 3" xfId="290" xr:uid="{00000000-0005-0000-0000-000000090000}"/>
    <cellStyle name="Texto de advertencia 4" xfId="291" xr:uid="{00000000-0005-0000-0000-000001090000}"/>
    <cellStyle name="Texto explicativo" xfId="36" builtinId="53" customBuiltin="1"/>
    <cellStyle name="Texto explicativo 2" xfId="292" xr:uid="{00000000-0005-0000-0000-000003090000}"/>
    <cellStyle name="Texto explicativo 3" xfId="293" xr:uid="{00000000-0005-0000-0000-000004090000}"/>
    <cellStyle name="Texto explicativo 4" xfId="294" xr:uid="{00000000-0005-0000-0000-000005090000}"/>
    <cellStyle name="Título" xfId="37" builtinId="15" customBuiltin="1"/>
    <cellStyle name="Título 1 2" xfId="295" xr:uid="{00000000-0005-0000-0000-000007090000}"/>
    <cellStyle name="Título 1 3" xfId="296" xr:uid="{00000000-0005-0000-0000-000008090000}"/>
    <cellStyle name="Título 1 4" xfId="297" xr:uid="{00000000-0005-0000-0000-000009090000}"/>
    <cellStyle name="Título 2" xfId="39" builtinId="17" customBuiltin="1"/>
    <cellStyle name="Título 2 2" xfId="298" xr:uid="{00000000-0005-0000-0000-00000B090000}"/>
    <cellStyle name="Título 2 3" xfId="299" xr:uid="{00000000-0005-0000-0000-00000C090000}"/>
    <cellStyle name="Título 2 4" xfId="300" xr:uid="{00000000-0005-0000-0000-00000D090000}"/>
    <cellStyle name="Título 3" xfId="40" builtinId="18" customBuiltin="1"/>
    <cellStyle name="Título 3 2" xfId="301" xr:uid="{00000000-0005-0000-0000-00000F090000}"/>
    <cellStyle name="Título 3 3" xfId="302" xr:uid="{00000000-0005-0000-0000-000010090000}"/>
    <cellStyle name="Título 3 4" xfId="303" xr:uid="{00000000-0005-0000-0000-000011090000}"/>
    <cellStyle name="Título 4" xfId="304" xr:uid="{00000000-0005-0000-0000-000012090000}"/>
    <cellStyle name="Título 5" xfId="305" xr:uid="{00000000-0005-0000-0000-000013090000}"/>
    <cellStyle name="Título 6" xfId="306" xr:uid="{00000000-0005-0000-0000-000014090000}"/>
    <cellStyle name="Total" xfId="41" builtinId="25" customBuiltin="1"/>
    <cellStyle name="Total 2" xfId="307" xr:uid="{00000000-0005-0000-0000-000016090000}"/>
    <cellStyle name="Total 3" xfId="308" xr:uid="{00000000-0005-0000-0000-000017090000}"/>
    <cellStyle name="Total 4" xfId="309" xr:uid="{00000000-0005-0000-0000-00001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G7"/>
  <sheetViews>
    <sheetView showGridLines="0" tabSelected="1" topLeftCell="AA1" zoomScaleNormal="100" workbookViewId="0">
      <selection activeCell="AM2" sqref="AM2"/>
    </sheetView>
  </sheetViews>
  <sheetFormatPr baseColWidth="10" defaultColWidth="11.42578125" defaultRowHeight="12.75"/>
  <cols>
    <col min="1" max="1" width="9.42578125" style="100" bestFit="1" customWidth="1"/>
    <col min="2" max="2" width="7.42578125" style="136" bestFit="1" customWidth="1"/>
    <col min="3" max="3" width="10.28515625" style="100" bestFit="1" customWidth="1"/>
    <col min="4" max="4" width="3.28515625" style="100" customWidth="1"/>
    <col min="5" max="6" width="20" style="100" bestFit="1" customWidth="1"/>
    <col min="7" max="7" width="26.7109375" style="100" bestFit="1" customWidth="1"/>
    <col min="8" max="8" width="11.140625" style="137" customWidth="1"/>
    <col min="9" max="9" width="5.28515625" style="100" bestFit="1" customWidth="1"/>
    <col min="10" max="10" width="5" style="100" customWidth="1"/>
    <col min="11" max="11" width="12.42578125" style="137" customWidth="1"/>
    <col min="12" max="12" width="10.42578125" style="100" customWidth="1"/>
    <col min="13" max="13" width="9.28515625" style="100" customWidth="1"/>
    <col min="14" max="14" width="6.140625" style="100" customWidth="1"/>
    <col min="15" max="15" width="8.42578125" style="100" customWidth="1"/>
    <col min="16" max="16" width="7" style="136" customWidth="1"/>
    <col min="17" max="17" width="11" style="100" bestFit="1" customWidth="1"/>
    <col min="18" max="18" width="18.140625" style="100" customWidth="1"/>
    <col min="19" max="19" width="6.7109375" style="122" customWidth="1"/>
    <col min="20" max="20" width="10.28515625" style="100" customWidth="1"/>
    <col min="21" max="21" width="18.42578125" style="100" customWidth="1"/>
    <col min="22" max="22" width="12.42578125" style="100" customWidth="1"/>
    <col min="23" max="23" width="8.140625" style="136" customWidth="1"/>
    <col min="24" max="24" width="9.28515625" style="100" customWidth="1"/>
    <col min="25" max="25" width="8.42578125" style="100" customWidth="1"/>
    <col min="26" max="26" width="17.140625" style="100" customWidth="1"/>
    <col min="27" max="27" width="11" style="137" customWidth="1"/>
    <col min="28" max="28" width="13.140625" style="137" customWidth="1"/>
    <col min="29" max="29" width="17.42578125" style="137" customWidth="1"/>
    <col min="30" max="31" width="18.42578125" style="100" customWidth="1"/>
    <col min="32" max="39" width="18.42578125" style="72" customWidth="1"/>
    <col min="40" max="40" width="11.7109375" style="100" customWidth="1"/>
    <col min="41" max="41" width="13.140625" style="100" customWidth="1"/>
    <col min="42" max="42" width="21.85546875" style="100" customWidth="1"/>
    <col min="43" max="43" width="50.7109375" style="100" customWidth="1"/>
    <col min="44" max="44" width="14.42578125" style="100" customWidth="1"/>
    <col min="45" max="45" width="10.28515625" style="100" customWidth="1"/>
    <col min="46" max="46" width="11.28515625" style="100" customWidth="1"/>
    <col min="47" max="48" width="22.28515625" style="100" customWidth="1"/>
    <col min="49" max="49" width="19.28515625" style="100" customWidth="1"/>
    <col min="50" max="50" width="13.5703125" style="100" customWidth="1"/>
    <col min="51" max="51" width="22.42578125" style="100" customWidth="1"/>
    <col min="52" max="52" width="13.7109375" style="100" customWidth="1"/>
    <col min="53" max="53" width="12.7109375" style="100" customWidth="1"/>
    <col min="54" max="54" width="9.7109375" style="100" customWidth="1"/>
    <col min="55" max="55" width="11" style="100" customWidth="1"/>
    <col min="56" max="56" width="12.28515625" style="100" customWidth="1"/>
    <col min="57" max="57" width="23" style="100" customWidth="1"/>
    <col min="58" max="58" width="9.7109375" style="100" customWidth="1"/>
    <col min="59" max="59" width="12.7109375" style="100" customWidth="1"/>
    <col min="60" max="60" width="13.85546875" style="100" customWidth="1"/>
    <col min="61" max="61" width="9.7109375" style="100" customWidth="1"/>
    <col min="62" max="63" width="13.7109375" style="100" customWidth="1"/>
    <col min="64" max="64" width="17.5703125" style="100" customWidth="1"/>
    <col min="65" max="65" width="10" style="100" customWidth="1"/>
    <col min="66" max="66" width="20.28515625" style="100" customWidth="1"/>
    <col min="67" max="67" width="7" style="100" customWidth="1"/>
    <col min="68" max="68" width="27.85546875" style="100" customWidth="1"/>
    <col min="69" max="69" width="21.140625" style="100" customWidth="1"/>
    <col min="70" max="70" width="21.42578125" style="100" customWidth="1"/>
    <col min="71" max="71" width="18.85546875" style="100" customWidth="1"/>
    <col min="72" max="72" width="19.5703125" style="100" customWidth="1"/>
    <col min="73" max="73" width="17.85546875" style="100" customWidth="1"/>
    <col min="74" max="74" width="26.5703125" style="100" customWidth="1"/>
    <col min="75" max="75" width="37.42578125" style="100" customWidth="1"/>
    <col min="76" max="76" width="16.7109375" style="100" customWidth="1"/>
    <col min="77" max="77" width="20.5703125" style="100" customWidth="1"/>
    <col min="78" max="78" width="19.140625" style="100" customWidth="1"/>
    <col min="79" max="79" width="21" style="100" customWidth="1"/>
    <col min="80" max="80" width="18.140625" style="100" customWidth="1"/>
    <col min="81" max="81" width="19.28515625" style="100" customWidth="1"/>
    <col min="82" max="82" width="8.85546875" style="100" customWidth="1"/>
    <col min="83" max="83" width="10.5703125" style="100" bestFit="1" customWidth="1"/>
    <col min="84" max="84" width="15.140625" style="100" bestFit="1" customWidth="1"/>
    <col min="85" max="85" width="12.7109375" style="100" customWidth="1"/>
    <col min="86" max="16384" width="11.42578125" style="100"/>
  </cols>
  <sheetData>
    <row r="1" spans="1:85" s="45" customFormat="1" ht="57">
      <c r="A1" s="110" t="s">
        <v>57</v>
      </c>
      <c r="B1" s="111" t="s">
        <v>153</v>
      </c>
      <c r="C1" s="110" t="s">
        <v>58</v>
      </c>
      <c r="D1" s="110" t="s">
        <v>59</v>
      </c>
      <c r="E1" s="110" t="s">
        <v>60</v>
      </c>
      <c r="F1" s="110" t="s">
        <v>61</v>
      </c>
      <c r="G1" s="110" t="s">
        <v>62</v>
      </c>
      <c r="H1" s="112" t="s">
        <v>63</v>
      </c>
      <c r="I1" s="110" t="s">
        <v>64</v>
      </c>
      <c r="J1" s="110" t="s">
        <v>65</v>
      </c>
      <c r="K1" s="112" t="s">
        <v>66</v>
      </c>
      <c r="L1" s="113" t="s">
        <v>67</v>
      </c>
      <c r="M1" s="114" t="s">
        <v>68</v>
      </c>
      <c r="N1" s="114" t="s">
        <v>69</v>
      </c>
      <c r="O1" s="114" t="s">
        <v>70</v>
      </c>
      <c r="P1" s="111" t="s">
        <v>71</v>
      </c>
      <c r="Q1" s="139" t="s">
        <v>2028</v>
      </c>
      <c r="R1" s="110" t="s">
        <v>72</v>
      </c>
      <c r="S1" s="115" t="s">
        <v>148</v>
      </c>
      <c r="T1" s="110" t="s">
        <v>73</v>
      </c>
      <c r="U1" s="110" t="s">
        <v>74</v>
      </c>
      <c r="V1" s="110" t="s">
        <v>75</v>
      </c>
      <c r="W1" s="111" t="s">
        <v>76</v>
      </c>
      <c r="X1" s="114" t="s">
        <v>77</v>
      </c>
      <c r="Y1" s="110" t="s">
        <v>78</v>
      </c>
      <c r="Z1" s="110" t="s">
        <v>79</v>
      </c>
      <c r="AA1" s="112" t="s">
        <v>80</v>
      </c>
      <c r="AB1" s="112" t="s">
        <v>81</v>
      </c>
      <c r="AC1" s="112" t="s">
        <v>82</v>
      </c>
      <c r="AD1" s="114" t="s">
        <v>154</v>
      </c>
      <c r="AE1" s="177" t="s">
        <v>2810</v>
      </c>
      <c r="AF1" s="114" t="s">
        <v>2047</v>
      </c>
      <c r="AG1" s="114" t="s">
        <v>2048</v>
      </c>
      <c r="AH1" s="114" t="s">
        <v>2049</v>
      </c>
      <c r="AI1" s="114" t="s">
        <v>2050</v>
      </c>
      <c r="AJ1" s="114" t="s">
        <v>2051</v>
      </c>
      <c r="AK1" s="114" t="s">
        <v>2052</v>
      </c>
      <c r="AL1" s="114" t="s">
        <v>2053</v>
      </c>
      <c r="AM1" s="177" t="s">
        <v>3005</v>
      </c>
      <c r="AN1" s="140" t="s">
        <v>57</v>
      </c>
      <c r="AO1" s="141" t="str">
        <f>IF(SUM(B2:B5)&gt;COUNTA(B2:B5),"Cambiar ID_SERV a Texto","OK ID_SERV")</f>
        <v>OK ID_SERV</v>
      </c>
      <c r="AP1" s="144" t="s">
        <v>3002</v>
      </c>
      <c r="AQ1" s="143" t="s">
        <v>2044</v>
      </c>
      <c r="AR1" s="140" t="s">
        <v>1678</v>
      </c>
      <c r="AS1" s="140" t="s">
        <v>1942</v>
      </c>
      <c r="AT1" s="140" t="s">
        <v>1679</v>
      </c>
      <c r="AU1" s="145" t="s">
        <v>2045</v>
      </c>
      <c r="AV1" s="140" t="s">
        <v>1941</v>
      </c>
      <c r="AW1" s="142" t="s">
        <v>65</v>
      </c>
      <c r="AX1" s="143" t="s">
        <v>1680</v>
      </c>
      <c r="AY1" s="145" t="s">
        <v>2046</v>
      </c>
      <c r="AZ1" s="142" t="s">
        <v>67</v>
      </c>
      <c r="BA1" s="142" t="s">
        <v>68</v>
      </c>
      <c r="BB1" s="142" t="s">
        <v>69</v>
      </c>
      <c r="BC1" s="142" t="s">
        <v>70</v>
      </c>
      <c r="BD1" s="141" t="str">
        <f>IF(SUM(P2:P5)&gt;COUNTA(P2:P5),"Cambiar REGION a Texto","OK REGION")</f>
        <v>OK REGION</v>
      </c>
      <c r="BE1" s="144" t="s">
        <v>3003</v>
      </c>
      <c r="BF1" s="142" t="s">
        <v>71</v>
      </c>
      <c r="BG1" s="142" t="s">
        <v>1681</v>
      </c>
      <c r="BH1" s="143" t="s">
        <v>72</v>
      </c>
      <c r="BI1" s="143" t="s">
        <v>148</v>
      </c>
      <c r="BJ1" s="142" t="s">
        <v>73</v>
      </c>
      <c r="BK1" s="142" t="s">
        <v>74</v>
      </c>
      <c r="BL1" s="142" t="s">
        <v>1682</v>
      </c>
      <c r="BM1" s="141" t="str">
        <f>IF(SUM(W2:W5)&gt;COUNTA(W2:W5),"Cambiar SUBT a Texto","OK SUBT")</f>
        <v>OK SUBT</v>
      </c>
      <c r="BN1" s="144" t="s">
        <v>1920</v>
      </c>
      <c r="BO1" s="142" t="s">
        <v>76</v>
      </c>
      <c r="BP1" s="142" t="s">
        <v>77</v>
      </c>
      <c r="BQ1" s="142" t="s">
        <v>78</v>
      </c>
      <c r="BR1" s="142" t="s">
        <v>79</v>
      </c>
      <c r="BS1" s="143" t="s">
        <v>80</v>
      </c>
      <c r="BT1" s="143" t="s">
        <v>1683</v>
      </c>
      <c r="BU1" s="143" t="s">
        <v>82</v>
      </c>
      <c r="BV1" s="142" t="s">
        <v>1684</v>
      </c>
      <c r="BW1" s="142" t="s">
        <v>2810</v>
      </c>
      <c r="BX1" s="142" t="s">
        <v>2047</v>
      </c>
      <c r="BY1" s="142" t="s">
        <v>2048</v>
      </c>
      <c r="BZ1" s="142" t="s">
        <v>2049</v>
      </c>
      <c r="CA1" s="142" t="s">
        <v>2050</v>
      </c>
      <c r="CB1" s="142" t="s">
        <v>2051</v>
      </c>
      <c r="CC1" s="142" t="s">
        <v>2052</v>
      </c>
      <c r="CD1" s="142" t="s">
        <v>2053</v>
      </c>
      <c r="CE1" s="146">
        <v>43101</v>
      </c>
      <c r="CF1" s="146">
        <v>43373</v>
      </c>
      <c r="CG1" s="146">
        <f>+FECHA_TERMINO+1</f>
        <v>43374</v>
      </c>
    </row>
    <row r="2" spans="1:85">
      <c r="A2" s="138"/>
      <c r="B2" s="138"/>
      <c r="C2" s="125"/>
      <c r="D2" s="125"/>
      <c r="E2" s="124"/>
      <c r="F2" s="124"/>
      <c r="G2" s="124"/>
      <c r="H2" s="126"/>
      <c r="I2" s="127"/>
      <c r="J2" s="124"/>
      <c r="K2" s="126"/>
      <c r="L2" s="128"/>
      <c r="M2" s="125"/>
      <c r="N2" s="125"/>
      <c r="O2" s="125"/>
      <c r="P2" s="138"/>
      <c r="Q2" s="138"/>
      <c r="R2" s="138"/>
      <c r="S2" s="129"/>
      <c r="T2" s="124"/>
      <c r="U2" s="138"/>
      <c r="V2" s="138"/>
      <c r="W2" s="124"/>
      <c r="X2" s="127"/>
      <c r="Y2" s="125"/>
      <c r="Z2" s="124"/>
      <c r="AA2" s="126"/>
      <c r="AB2" s="199"/>
      <c r="AC2" s="126"/>
      <c r="AD2" s="125"/>
      <c r="AE2" s="178"/>
      <c r="AF2" s="173"/>
      <c r="AG2" s="173"/>
      <c r="AH2" s="173"/>
      <c r="AI2" s="172"/>
      <c r="AJ2" s="173"/>
      <c r="AK2" s="172"/>
      <c r="AL2" s="172"/>
      <c r="AM2" s="172"/>
      <c r="AN2" s="71" t="str">
        <f>IF(A2="","Celda vacía",IF(A2="C","-","Revisar"))</f>
        <v>Celda vacía</v>
      </c>
      <c r="AO2" s="78" t="str">
        <f>IF(B2="","Celda vacía",IF(LEN(B2)=4,REPLACE(B2,1,6,CONCATENATE("00",B2)),IF(LEN(B2)=5,REPLACE(B2,1,6,CONCATENATE("0",B2)),IF(LEN(B2)=6,REPLACE(B2,1,6,B2),IF(AND(LEN(B2)&gt;6,LEFT(B2,4)="1202"),REPLACE(B2,1,LEN(B2),B2),"Revisar")))))</f>
        <v>Celda vacía</v>
      </c>
      <c r="AP2" s="79"/>
      <c r="AQ2" s="80" t="str">
        <f t="shared" ref="AQ2" si="0">IF(A2="","Celda vacía",IF(ISERROR(IF(A2="","",VLOOKUP(B2,Codigo,3,0))),"Corregir código servicio",IF(A2="","",VLOOKUP(B2,Codigo,3,0))))</f>
        <v>Celda vacía</v>
      </c>
      <c r="AR2" s="81" t="str">
        <f>IF(C2="","Celda vacía",IF(AND(C2=35865,D2=7),"-",IF(C2&gt;600000,"-","Revisar con Edad")))</f>
        <v>Celda vacía</v>
      </c>
      <c r="AS2" s="81" t="str">
        <f>IF(D2="","Celda vacía",IF(D2="E","E",IF(AND(C2=35865,D2=7),7,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f>
        <v>Celda vacía</v>
      </c>
      <c r="AT2" s="81" t="str">
        <f>IF(C2="","Celda vacía",IF(C2="E","-",IF(AND(C2=35865,D2=7),"-",IF(IF(AS2=11,0,IF(AS2=10,"K",AS2))=D2,"-","Corregir RUN"))))</f>
        <v>Celda vacía</v>
      </c>
      <c r="AU2" s="82" t="str">
        <f>IF(ISERROR(IF(H2="","Celda vacía",IF(DATEDIF(H2,AC2,"y")=I2,"-",DATEDIF(H2,AC2,"y")))),"Revisar FECHA_NAC y EDAD",IF(H2="","Celda vacía",IF(DATEDIF(H2,AC2,"y")=I2,"-",DATEDIF(H2,AC2,"y"))))</f>
        <v>Celda vacía</v>
      </c>
      <c r="AV2" s="83" t="str">
        <f t="shared" ref="AV2" si="1">IF(IF(ISERROR(IF(AU2="-",I2,AU2)),"Revisar EDAD",IF(AU2="-",I2,AU2))&lt;18,"Revisar FECHA_NAC y EDAD",IF(ISERROR(IF(AU2="-",I2,AU2)),"Revisar EDAD",IF(AU2="-",I2,AU2)))</f>
        <v>Celda vacía</v>
      </c>
      <c r="AW2" s="81" t="str">
        <f t="shared" ref="AW2" si="2">IF(J2="","Celda vacía",IF(OR(J2="M",J2="H"),"-","Validar con Tabla N°01"))</f>
        <v>Celda vacía</v>
      </c>
      <c r="AX2" s="81" t="str">
        <f>IF(L2="","Celda vacía",IF((I2-L2)&lt;16,"Revisar","-"))</f>
        <v>Celda vacía</v>
      </c>
      <c r="AY2" s="101" t="str">
        <f>IF(ISERROR(IF(K2="","Celda vacía",ROUND(((DATEDIF(K2,AC2,"d"))/365),1))),"Revisar Fecha Alejamiento",IF(K2="","Celda vacía",ROUND(((DATEDIF(K2,AC2,"d"))/365),1)))</f>
        <v>Celda vacía</v>
      </c>
      <c r="AZ2" s="81" t="str">
        <f>IF(L2="","Celda Vacía",IF(L2=AY2,"-","Revisar"))</f>
        <v>Celda Vacía</v>
      </c>
      <c r="BA2" s="81" t="str">
        <f t="shared" ref="BA2" si="3">IF(M2="","Celda vacía",IF(ISERROR(VLOOKUP(M2,Tabla_02_Inst.Previsional,1,0)),"Revisar","-"))</f>
        <v>Celda vacía</v>
      </c>
      <c r="BB2" s="81" t="str">
        <f t="shared" ref="BB2" si="4">IF(N2="","Celda vacía",IF(ISERROR(VLOOKUP(N2,Tabla_03_Inst.Salud,1,0)),"Revisar","-"))</f>
        <v>Celda vacía</v>
      </c>
      <c r="BC2" s="81" t="str">
        <f t="shared" ref="BC2" si="5">IF(O2="","Celda vacía",IF(ISERROR(VLOOKUP(O2,Tabla_04_Sist.Rem,1,0)),"Revisar","-"))</f>
        <v>Celda vacía</v>
      </c>
      <c r="BD2" s="81" t="str">
        <f>IF(P2="","Celda vacía",
IF(LEN(P2)=1,REPLACE(P2,1,5,CONCATENATE("0",P2,"101")),
IF(LEN(P2)=2,REPLACE(P2,1,5,CONCATENATE(P2,"101")),
IF(LEN(P2)=3,REPLACE(P2,1,5,CONCATENATE("00",P2)),
IF(LEN(P2)=4,REPLACE(P2,1,5,CONCATENATE("0",P2)),
REPLACE(P2,1,5,P2))))))</f>
        <v>Celda vacía</v>
      </c>
      <c r="BE2" s="79"/>
      <c r="BF2" s="81" t="str">
        <f t="shared" ref="BF2" si="6">IF(P2="","Celda vacía",IF(ISERROR(VLOOKUP(P2,Tabla_05_Region,1,0)),"Revisar","-"))</f>
        <v>Celda vacía</v>
      </c>
      <c r="BG2" s="72" t="str">
        <f t="shared" ref="BG2" si="7">IF(Q2="","Celda vacía",IF(AND(O2=90,Q2="N"),"-",IF(AND(OR(U2="JORNAL",U2="HONORARIO",U2="CONTRATA_FD",U2="CT_FD",U2="ADSCRITO",U2="VIGILANTE",U2="BECARIOS"),Q2="N"),"-",IF(AND(U2="PLANTA",V2="TIT",Q2="S"),"-",IF(AND(U2="PLANTA_FD",V2="SUP",Q2="N"),"-",IF(AND(U2="PLANTA",V2="SUP"),IF(ISERROR(VLOOKUP(Q2,Tabla_09_S_N,1,0)),"Revisar","-"),IF(AND(U2="CONTRATA",V2="REE",Q2="N"),"-",IF(AND(U2="CONTRATA",V2="NNN",Q2="S"),"-",IF(AND(OR(U2="CT",U2="JP",U2="HAG"),Q2="S"),"-","Revisar")))))))))</f>
        <v>Celda vacía</v>
      </c>
      <c r="BH2" s="72" t="str">
        <f t="shared" ref="BH2" si="8">IF(O2="","Celda vacía",IF(OR(O2=10,O2=13,O2=14,O2=40,O2=60,O2=70),IF(ISERROR(VLOOKUP(R2,Tabla_06_10_40_60_70_EUS,1,0)),"Revisar","-"),IF(OR(O2=11,O2=12),IF(ISERROR(VLOOKUP(R2,Tabla_06_11_12_15076_19664,1,0)),"Revisar","-"),IF(O2=61,IF(ISERROR(VLOOKUP(R2,Tabla_06_DFL29_61_Experimentales,1,0)),"Revisar","-"),IF(O2=20,IF(ISERROR(VLOOKUP(R2,Tabla_06_20_Fiscalizadores,1,0)),"Revisar","-"),IF(O2=30,IF(ISERROR(VLOOKUP(R2,Tabla_06_30_Poder_Judicial,1,0)),"Revisar","-"),IF(O2=80,IF(ISERROR(VLOOKUP(R2,Tabla_06_80_Codigo_del_Trabajo,1,0)),"Revisar","-"),IF(O2=90,IF(ISERROR(VLOOKUP(R2,Tabla_06_Personal_Fuera_de_Dotacion,1,0)),"Revisar","-"),IF(ISERROR(VLOOKUP(R2,Tabla_06_50_Ministerio_Publico,1,0)),"Revisar","-")))))))))</f>
        <v>Celda vacía</v>
      </c>
      <c r="BI2" s="72" t="str">
        <f>IF(S2="","Celda vacía",IF(S2="SINGR","-",IF(ISERROR(
IF(O2=90,"-",
IF(OR(U2="HONORARIO",U2="CT_FD"),"-",
IF(IF(B2="072101",VLOOKUP(S2,REM_072101,1,0),
IF(OR(B2="170201",B2="170202"),VLOOKUP(S2,REM_170201_170202,1,0),
IF(B2="230101",VLOOKUP(S2,REM_30_JUDICIAL,1,0),
IF(B2="240201",VLOOKUP(S2,REM_240201,1,0),
IF(O2=20,VLOOKUP(S2,REM_20_Fiscalizadores,1,0),
IF(O2=30,VLOOKUP(S2,REM_30_JUDICIAL,1,0),
IF(OR(O2=10,O2=13,O2=14,O2=60,O2=70),VLOOKUP(S2,REM_10_60_70_EUS,1,0),IF(S2="SINGR","-",
IF(O2=40,VLOOKUP(S2,REM_40_CONGRESO,1,0),
IF(O2=80,VLOOKUP(S2,REM_80_Codigo_del_Trabajo,1,0),IF(S2="SINGR","-",
IF(AND(O2=11,R2="PERSONAL MÉDICO"),VLOOKUP(S2,REM_11_12_PERSONAL_MEDICO_18834,1,0),
IF(AND(O2=11,R2="DIRECTIVO"),VLOOKUP(S2,REM_11_PERSONAL_MEDICO_DIRECTIVO,1,0),
IF(AND(O2=12,R2="PERSONAL MÉDICO"),VLOOKUP(S2,REM_11_12_PERSONAL_MEDICO_18834,1,0),
IF(AND(O2=61,R2="PERSONAL MÉDICO"),VLOOKUP(S2,REM_61_ESCALA_A_Personal_Medico_TIPOB,1,0),
IF(O2=61,IF(OR(R2="JEFE SUP. DE SERVICIO",R2="DIRECTIVO",R2="PROFESIONAL",R2="TÉCNICO",R2="ADMINISTRATIVO",R2="AUXILIAR"),VLOOKUP(S2,REM_61_BC,1,0),"Revisar")))))))))))))))))=S2,"-",
IF(AND(B2=VLOOKUP(B2,Serviu_Codigo,1,0),R2="DIRECTIVO",OR(S2="I",S2="II",S2="III")),"-","Revisar"))))),"Revisar",
IF(O2=90,"-",
IF(OR(U2="HONORARIO",U2="CT_FD"),"-",
IF(IF(B2="072101",VLOOKUP(S2,REM_072101,1,0),
IF(OR(B2="170201",B2="170202"),VLOOKUP(S2,REM_170201_170202,1,0),
IF(B2="230101",VLOOKUP(S2,REM_30_JUDICIAL,1,0),
IF(B2="240201",VLOOKUP(S2,REM_240201,1,0),
IF(O2=20,VLOOKUP(S2,REM_20_Fiscalizadores,1,0),
IF(O2=30,VLOOKUP(S2,REM_30_JUDICIAL,1,0),
IF(O2=40,VLOOKUP(S2,REM_40_CONGRESO,1,0),
IF(OR(O2=10,O2=13,O2=14,O2=60,O2=70),VLOOKUP(S2,REM_10_60_70_EUS,1,0),IF(S2="SINGR","-",
IF(O2=80,VLOOKUP(S2,REM_80_Codigo_del_Trabajo,1,0),IF(S2="SINGR","-",
IF(AND(O2=11,R2="PERSONAL MÉDICO"),VLOOKUP(S2,REM_11_12_PERSONAL_MEDICO_18834,1,0),
IF(AND(O2=11,R2="DIRECTIVO"),VLOOKUP(S2,REM_11_PERSONAL_MEDICO_DIRECTIVO,1,0),
IF(AND(O2=12,R2="PERSONAL MÉDICO"),VLOOKUP(S2,REM_11_12_PERSONAL_MEDICO_18834,1,0),
IF(AND(O2=61,R2="PERSONAL MÉDICO"),VLOOKUP(S2,REM_61_ESCALA_A_Personal_Medico_TIPOB,1,0),
IF(O2=61,IF(OR(R2="JEFE SUP. DE SERVICIO",R2="DIRECTIVO",R2="PROFESIONAL",R2="TÉCNICO",R2="ADMINISTRATIVO",R2="AUXILIAR"),VLOOKUP(S2,REM_61_BC,1,0),"Revisar")))))))))))))))))=S2,"-",
IF(AND(B2=VLOOKUP(B2,Serviu_Codigo,1,0),R2="DIRECTIVO",OR(S2="I",S2="II",S2="III")),"-","Revisar")))))))</f>
        <v>Celda vacía</v>
      </c>
      <c r="BJ2" s="72" t="str">
        <f t="shared" ref="BJ2" si="9">IF(T2="","Celda vacía",IF(IF(LEFT(B2,2)&gt;1,IF(ISERROR(VLOOKUP(T2,Tabla_11_Nivel_Ley_Medica,1,0)),"Revisar",VLOOKUP(T2,Tabla_11_Nivel_Ley_Medica,1,0)),IF(T2="SN","-","Revisar"))=T2,"-","Revisar"))</f>
        <v>Celda vacía</v>
      </c>
      <c r="BK2" s="72" t="str">
        <f>IF(U2="","Celda Vacía",IF(AND(V2="REE",U2="CONTRATA",Q2="N"),"-",IF(AND(Q2="N",U2="PLANTA",V2="SUP"),"-",IF(AND(Q2="S",OR(U2="PLANTA",U2="CONTRATA",U2="CT",U2="HAG",U2="JP")),"-",IF(AND(Q2="N",OR(U2="JORNAL",U2="HONORARIO",U2="CONTRATA_FD",U2="CT_FD",U2="ADSCRITO",U2="VIGILANTE",U2="BECARIOS",U2="PLANTA_FD")),"-","Revisar")))))</f>
        <v>Celda Vacía</v>
      </c>
      <c r="BL2" s="72" t="str">
        <f>IF(V2="","Celda Vacía",
IF(AND(Q2="S",U2="PLANTA",OR(V2="TIT",V2="SUP")),"-",
IF(AND(Q2="N",OR(U2="PLANTA",U2="PLANTA_FD"),V2="SUP"),"-",
IF(AND(Q2="S",OR(U2="CONTRATA",U2="HAG"),V2="NNN"),"-",
IF(AND(Q2="N",U2="CONTRATA",V2="REE"),"-",
IF(AND(Q2="S",OR(U2="CT",U2="JP"),OR(V2="IND",V2="PFJ")),"-",
IF(AND(Q2="N",OR(U2="JORNAL",U2="CT_FD",U2="VIGILANTE"),OR(V2="IND",V2="PFJ")),"-",
IF(AND(Q2="N",OR(U2="HONORARIO",U2="ADSCRITO",U2="BECARIOS",U2="VIGILANTE"),V2="NNN"),"-",
IF(AND(Q2="N",U2="CONTRATA_FD",OR(V2="REE",V2="NNN")),"-",
"Revisar")))))))))</f>
        <v>Celda Vacía</v>
      </c>
      <c r="BM2" s="78" t="str">
        <f>IF(W2="","Celda vacía",IF(LEN(W2)=3,REPLACE(W2,1,7,CONCATENATE("0000",W2)),IF(LEN(W2)=4,REPLACE(W2,1,7,CONCATENATE("000",W2)),IF(LEN(W2)=5,REPLACE(W2,1,7,CONCATENATE("00",W2)),IF(LEN(W2)=6,REPLACE(W2,1,7,CONCATENATE("0",W2)),IF(LEN(W2)=7,REPLACE(W2,1,7,W2),""))))))</f>
        <v>Celda vacía</v>
      </c>
      <c r="BN2" s="79"/>
      <c r="BO2" s="72" t="str">
        <f t="shared" ref="BO2" si="10">IF(W2="","Celda vacía",IF(ISERROR(VLOOKUP(W2,Tabla_13_Imputacion_Presupuestaria,1,0)),"Revisar","-"))</f>
        <v>Celda vacía</v>
      </c>
      <c r="BP2" s="72" t="str">
        <f>IF(X2="","Celda vacía",IF(Y2="NN","-",IF(AND(Y2&gt;=11,X2&lt;=100000),"Revisar Renta Estamento y Grado","-")))</f>
        <v>Celda vacía</v>
      </c>
      <c r="BQ2" s="72" t="str">
        <f>IF(Y2="","Celda vacía",IF(AND(U2="HONORARIO",Y2="NN"),"-",IF(OR(Y2="NN",Y2&lt;=45),"-","Revisar Jornada semanal")))</f>
        <v>Celda vacía</v>
      </c>
      <c r="BR2" s="72" t="str">
        <f t="shared" ref="BR2" si="11">IF(Z2="","Celda vacía",IF(ISERROR(VLOOKUP(Z2,Tabla_09_S_N,1,0)),"Revisar","-"))</f>
        <v>Celda vacía</v>
      </c>
      <c r="BS2" s="72" t="str">
        <f t="shared" ref="BS2" si="12">IF(AA2="","Celda vacía",IF(AND(AA2&lt;=FECHA_TERMINO,AA2&gt;=K2),"-","Revisar INGRESO_SERV"))</f>
        <v>Celda vacía</v>
      </c>
      <c r="BT2" s="72" t="str">
        <f t="shared" ref="BT2" si="13">IF(AB2="","Celda vacía",IF(AA2&gt;AB2,"Revisar TERMINO_NOM",IF(AB2&lt;FECHA_TERMINO,"-",IF(OR(U2="PLANTA",U2="INDEF"),IF(AB2="00-00-0000","-",IF(AB2&gt;K2,"-","Revisar")),"-"))))</f>
        <v>Celda vacía</v>
      </c>
      <c r="BU2" s="72" t="str">
        <f t="shared" ref="BU2" si="14">IF(AC2="","Celda vacía",IF(AND(AC2&gt;FECHA_TERMINO,AB2&gt;FECHA_TERMINO),"Revisar",IF(ISERROR(IF(AND(U2="PLANTA",AB2="00-00-0000",AC2&gt;=FECHA_INICIO),"-",IF(AND(OR(U2="CT",U2="CT_FD"),AB2="00-00-0000",AC2&gt;=FECHA_INICIO),"-",IF((AC2-AB2)&gt;1,"Error FECHA_ALEJAMIENTO",IF(AA2&gt;AC2,"Revisar FECHA_ALEJAMIENTO",IF(K2&gt;AC2,"Revisar ALEJAMIENTO-ING_SERV","-")))))),"Revisar",IF(AND(U2="PLANTA",AB2="00-00-0000",AC2&gt;=FECHA_INICIO),"-",IF(AND(OR(U2="CT",U2="CT_FD"),AB2="00-00-0000",AC2&gt;=FECHA_INICIO),"-",IF((AC2-AB2)&gt;1,"Error FECHA_ALEJAMIENTO",IF(AA2&gt;AC2,"Revisar FECHA_ALEJAMIENTO",IF(K2&gt;AC2,"Revisar ALEJAMIENTO-ING_SERV","-"))))))))</f>
        <v>Celda vacía</v>
      </c>
      <c r="BV2" s="72" t="str">
        <f>IF(AD2="","Celda vacía",IF(OR(AD2=200,AD2=311),"-",IF(AND(U2="HONORARIO",AD2=999),"-",IF(OR(U2="JORNAL",U2="CT_FD",O2=80),IF(OR(AD2=321,AD2=322,AD2=421,AD2=422,AD2=441,AD2=442,AD2=521,AD2=522,AD2=523,AD2=524,AD2=525,AD2=526,AD2=527,AD2=312),"-","Revisar"),IF(OR(AD2=110,AD2=120,AD2=130,AD2=140,AD2=312,AD2=313,AD2=411,AD2=412,AD2=421,AD2=422,AD2=431,AD2=511,AD2=512,AD2=513,AD2=514,AD2=515,AD2=516,AD2=517),"-","Revisar CAUSAL")))))</f>
        <v>Celda vacía</v>
      </c>
      <c r="BW2" s="72" t="str">
        <f t="shared" ref="BW2" si="15">IF(AE2="","Celda vacía",IF(IF(OR(O2=20,O2=61,O2=90,O2=80,O2=11,O2=12),"N",IF(OR(R2="PROFESIONAL",R2="AUT. DE GOB.",R2="JEFE SUP. DE SERVICIO"),"S",VLOOKUP(AE2,Tabla_09_S_N,1,0)))=AE2,"-","Revisar ASIGPROF con ESTAMENTO"))</f>
        <v>Celda vacía</v>
      </c>
      <c r="BX2" s="72" t="str">
        <f t="shared" ref="BX2" si="16">IF(AF2="","Celda vacía",IF(ISERROR(VLOOKUP(AF2,Tabla_29_PAIS,1,0)),"Revisar","-"))</f>
        <v>Celda vacía</v>
      </c>
      <c r="BY2" s="72" t="str">
        <f t="shared" ref="BY2" si="17">IF(AG2="","Celda vacía",IF(ISERROR(VLOOKUP(AG2,Tabla_23_EDU,1,0)),"Revisar","-"))</f>
        <v>Celda vacía</v>
      </c>
      <c r="BZ2" s="72" t="str">
        <f t="shared" ref="BZ2" si="18">IF(AH2="","Celda vacía",IF(ISERROR(VLOOKUP(AH2,Tabla_30_TITULO,1,0)),"Revisar","-"))</f>
        <v>Celda vacía</v>
      </c>
      <c r="CA2" s="72" t="str">
        <f t="shared" ref="CA2" si="19">IF(AI2="","Celda vacía",IF(ISERROR(VLOOKUP(AI2,TABLA_26_OTROS_EDU,1,0)),"Revisar","-"))</f>
        <v>Celda vacía</v>
      </c>
      <c r="CB2" s="72" t="str">
        <f t="shared" ref="CB2" si="20">IF(AJ2="","Celda vacía",IF(ISERROR(VLOOKUP(AJ2,TABLA_31_ESPECIALIDAD,1,0)),"Revisar","-"))</f>
        <v>Celda vacía</v>
      </c>
      <c r="CC2" s="72" t="str">
        <f t="shared" ref="CC2" si="21">IF(AK2="","Celda vacía",IF(ISERROR(VLOOKUP(AK2,TABLA_32_UNIDAD,1,0)),"Revisar","-"))</f>
        <v>Celda vacía</v>
      </c>
      <c r="CD2" s="72" t="str">
        <f>+IF(AL2&gt;=0,"-","Revisar")</f>
        <v>-</v>
      </c>
      <c r="CE2" s="123"/>
      <c r="CF2" s="123"/>
    </row>
    <row r="3" spans="1:85">
      <c r="A3" s="138"/>
      <c r="B3" s="138"/>
      <c r="C3" s="125"/>
      <c r="D3" s="125"/>
      <c r="E3" s="124"/>
      <c r="F3" s="124"/>
      <c r="G3" s="124"/>
      <c r="H3" s="126"/>
      <c r="I3" s="127"/>
      <c r="J3" s="124"/>
      <c r="K3" s="126"/>
      <c r="L3" s="128"/>
      <c r="M3" s="125"/>
      <c r="N3" s="125"/>
      <c r="O3" s="125"/>
      <c r="P3" s="138"/>
      <c r="Q3" s="138"/>
      <c r="R3" s="138"/>
      <c r="S3" s="129"/>
      <c r="T3" s="124"/>
      <c r="U3" s="138"/>
      <c r="V3" s="138"/>
      <c r="W3" s="124"/>
      <c r="X3" s="127"/>
      <c r="Y3" s="125"/>
      <c r="Z3" s="124"/>
      <c r="AA3" s="126"/>
      <c r="AB3" s="126"/>
      <c r="AC3" s="126"/>
      <c r="AD3" s="125"/>
      <c r="AE3" s="178"/>
      <c r="AF3" s="173"/>
      <c r="AG3" s="173"/>
      <c r="AH3" s="173"/>
      <c r="AI3" s="172"/>
      <c r="AJ3" s="173"/>
      <c r="AK3" s="172"/>
      <c r="AL3" s="172"/>
      <c r="AM3" s="172"/>
      <c r="AN3" s="71" t="str">
        <f t="shared" ref="AN3:AN5" si="22">IF(A3="","Celda vacía",IF(A3="C","-","Revisar"))</f>
        <v>Celda vacía</v>
      </c>
      <c r="AO3" s="78" t="str">
        <f t="shared" ref="AO3:AO5" si="23">IF(B3="","Celda vacía",IF(LEN(B3)=4,REPLACE(B3,1,6,CONCATENATE("00",B3)),IF(LEN(B3)=5,REPLACE(B3,1,6,CONCATENATE("0",B3)),IF(LEN(B3)=6,REPLACE(B3,1,6,B3),IF(AND(LEN(B3)&gt;6,LEFT(B3,4)="1202"),REPLACE(B3,1,LEN(B3),B3),"Revisar")))))</f>
        <v>Celda vacía</v>
      </c>
      <c r="AP3" s="79"/>
      <c r="AQ3" s="80" t="str">
        <f t="shared" ref="AQ3:AQ5" si="24">IF(A3="","Celda vacía",IF(ISERROR(IF(A3="","",VLOOKUP(B3,Codigo,3,0))),"Corregir código servicio",IF(A3="","",VLOOKUP(B3,Codigo,3,0))))</f>
        <v>Celda vacía</v>
      </c>
      <c r="AR3" s="81" t="str">
        <f t="shared" ref="AR3:AR5" si="25">IF(C3="","Celda vacía",IF(AND(C3=35865,D3=7),"-",IF(C3&gt;600000,"-","Revisar con Edad")))</f>
        <v>Celda vacía</v>
      </c>
      <c r="AS3" s="81" t="str">
        <f t="shared" ref="AS3:AS5" si="26">IF(D3="","Celda vacía",IF(D3="E","E",IF(AND(C3=35865,D3=7),7,IF(LEN(C3)=6,(11-((RIGHT(C3,1)*2+MID(C3,5,1)*3+MID(C3,4,1)*4+MID(C3,3,1)*5+MID(C3,2,1)*6+LEFT(C3,1)*7)-(INT((RIGHT(C3,1)*2+MID(C3,5,1)*3+MID(C3,4,1)*4+MID(C3,3,1)*5+MID(C3,2,1)*6+LEFT(C3,1)*7)/11)*11))),IF(LEN(C3)=7,(11-((RIGHT(C3,1)*2+MID(C3,6,1)*3+MID(C3,5,1)*4+MID(C3,4,1)*5+MID(C3,3,1)*6+MID(C3,2,1)*7+LEFT(C3,1)*2)-(INT((RIGHT(C3,1)*2+MID(C3,6,1)*3+MID(C3,5,1)*4+MID(C3,4,1)*5+MID(C3,3,1)*6+MID(C3,2,1)*7+LEFT(C3,1)*2)/11)*11))),(11-((RIGHT(C3,1)*2+MID(C3,7,1)*3+MID(C3,6,1)*4+MID(C3,5,1)*5+MID(C3,4,1)*6+MID(C3,3,1)*7+MID(C3,2,1)*2+LEFT(C3,1)*3)-(INT((RIGHT(C3,1)*2+MID(C3,7,1)*3+MID(C3,6,1)*4+MID(C3,5,1)*5+MID(C3,4,1)*6+MID(C3,3,1)*7+MID(C3,2,1)*2+LEFT(C3,1)*3)/11)*11))))))))</f>
        <v>Celda vacía</v>
      </c>
      <c r="AT3" s="81" t="str">
        <f t="shared" ref="AT3:AT5" si="27">IF(C3="","Celda vacía",IF(C3="E","-",IF(AND(C3=35865,D3=7),"-",IF(IF(AS3=11,0,IF(AS3=10,"K",AS3))=D3,"-","Corregir RUN"))))</f>
        <v>Celda vacía</v>
      </c>
      <c r="AU3" s="82" t="str">
        <f t="shared" ref="AU3:AU5" si="28">IF(ISERROR(IF(H3="","Celda vacía",IF(DATEDIF(H3,AC3,"y")=I3,"-",DATEDIF(H3,AC3,"y")))),"Revisar FECHA_NAC y EDAD",IF(H3="","Celda vacía",IF(DATEDIF(H3,AC3,"y")=I3,"-",DATEDIF(H3,AC3,"y"))))</f>
        <v>Celda vacía</v>
      </c>
      <c r="AV3" s="83" t="str">
        <f t="shared" ref="AV3:AV5" si="29">IF(IF(ISERROR(IF(AU3="-",I3,AU3)),"Revisar EDAD",IF(AU3="-",I3,AU3))&lt;18,"Revisar FECHA_NAC y EDAD",IF(ISERROR(IF(AU3="-",I3,AU3)),"Revisar EDAD",IF(AU3="-",I3,AU3)))</f>
        <v>Celda vacía</v>
      </c>
      <c r="AW3" s="81" t="str">
        <f t="shared" ref="AW3:AW5" si="30">IF(J3="","Celda vacía",IF(OR(J3="M",J3="H"),"-","Validar con Tabla N°01"))</f>
        <v>Celda vacía</v>
      </c>
      <c r="AX3" s="81" t="str">
        <f t="shared" ref="AX3:AX5" si="31">IF(L3="","Celda vacía",IF((I3-L3)&lt;16,"Revisar","-"))</f>
        <v>Celda vacía</v>
      </c>
      <c r="AY3" s="101" t="str">
        <f t="shared" ref="AY3:AY5" si="32">IF(ISERROR(IF(K3="","Celda vacía",ROUND(((DATEDIF(K3,AC3,"d"))/365),1))),"Revisar Fecha Alejamiento",IF(K3="","Celda vacía",ROUND(((DATEDIF(K3,AC3,"d"))/365),1)))</f>
        <v>Celda vacía</v>
      </c>
      <c r="AZ3" s="81" t="str">
        <f t="shared" ref="AZ3:AZ5" si="33">IF(L3="","Celda Vacía",IF(L3=AY3,"-","Revisar"))</f>
        <v>Celda Vacía</v>
      </c>
      <c r="BA3" s="81" t="str">
        <f t="shared" ref="BA3:BA5" si="34">IF(M3="","Celda vacía",IF(ISERROR(VLOOKUP(M3,Tabla_02_Inst.Previsional,1,0)),"Revisar","-"))</f>
        <v>Celda vacía</v>
      </c>
      <c r="BB3" s="81" t="str">
        <f t="shared" ref="BB3:BB5" si="35">IF(N3="","Celda vacía",IF(ISERROR(VLOOKUP(N3,Tabla_03_Inst.Salud,1,0)),"Revisar","-"))</f>
        <v>Celda vacía</v>
      </c>
      <c r="BC3" s="81" t="str">
        <f t="shared" ref="BC3:BC5" si="36">IF(O3="","Celda vacía",IF(ISERROR(VLOOKUP(O3,Tabla_04_Sist.Rem,1,0)),"Revisar","-"))</f>
        <v>Celda vacía</v>
      </c>
      <c r="BD3" s="81" t="str">
        <f t="shared" ref="BD3:BD5" si="37">IF(P3="","Celda vacía",
IF(LEN(P3)=1,REPLACE(P3,1,5,CONCATENATE("0",P3,"101")),
IF(LEN(P3)=2,REPLACE(P3,1,5,CONCATENATE(P3,"101")),
IF(LEN(P3)=3,REPLACE(P3,1,5,CONCATENATE("00",P3)),
IF(LEN(P3)=4,REPLACE(P3,1,5,CONCATENATE("0",P3)),
REPLACE(P3,1,5,P3))))))</f>
        <v>Celda vacía</v>
      </c>
      <c r="BE3" s="79"/>
      <c r="BF3" s="81" t="str">
        <f t="shared" ref="BF3:BF5" si="38">IF(P3="","Celda vacía",IF(ISERROR(VLOOKUP(P3,Tabla_05_Region,1,0)),"Revisar","-"))</f>
        <v>Celda vacía</v>
      </c>
      <c r="BG3" s="72" t="str">
        <f t="shared" ref="BG3:BG5" si="39">IF(Q3="","Celda vacía",IF(AND(O3=90,Q3="N"),"-",IF(AND(OR(U3="JORNAL",U3="HONORARIO",U3="CONTRATA_FD",U3="CT_FD",U3="ADSCRITO",U3="VIGILANTE",U3="BECARIOS"),Q3="N"),"-",IF(AND(U3="PLANTA",V3="TIT",Q3="S"),"-",IF(AND(U3="PLANTA_FD",V3="SUP",Q3="N"),"-",IF(AND(U3="PLANTA",V3="SUP"),IF(ISERROR(VLOOKUP(Q3,Tabla_09_S_N,1,0)),"Revisar","-"),IF(AND(U3="CONTRATA",V3="REE",Q3="N"),"-",IF(AND(U3="CONTRATA",V3="NNN",Q3="S"),"-",IF(AND(OR(U3="CT",U3="JP",U3="HAG"),Q3="S"),"-","Revisar")))))))))</f>
        <v>Celda vacía</v>
      </c>
      <c r="BH3" s="72" t="str">
        <f t="shared" ref="BH3:BH5" si="40">IF(O3="","Celda vacía",IF(OR(O3=10,O3=13,O3=14,O3=40,O3=60,O3=70),IF(ISERROR(VLOOKUP(R3,Tabla_06_10_40_60_70_EUS,1,0)),"Revisar","-"),IF(OR(O3=11,O3=12),IF(ISERROR(VLOOKUP(R3,Tabla_06_11_12_15076_19664,1,0)),"Revisar","-"),IF(O3=61,IF(ISERROR(VLOOKUP(R3,Tabla_06_DFL29_61_Experimentales,1,0)),"Revisar","-"),IF(O3=20,IF(ISERROR(VLOOKUP(R3,Tabla_06_20_Fiscalizadores,1,0)),"Revisar","-"),IF(O3=30,IF(ISERROR(VLOOKUP(R3,Tabla_06_30_Poder_Judicial,1,0)),"Revisar","-"),IF(O3=80,IF(ISERROR(VLOOKUP(R3,Tabla_06_80_Codigo_del_Trabajo,1,0)),"Revisar","-"),IF(O3=90,IF(ISERROR(VLOOKUP(R3,Tabla_06_Personal_Fuera_de_Dotacion,1,0)),"Revisar","-"),IF(ISERROR(VLOOKUP(R3,Tabla_06_50_Ministerio_Publico,1,0)),"Revisar","-")))))))))</f>
        <v>Celda vacía</v>
      </c>
      <c r="BI3" s="72" t="str">
        <f>IF(S3="","Celda vacía",IF(S3="SINGR","-",IF(ISERROR(
IF(O3=90,"-",
IF(OR(U3="HONORARIO",U3="CT_FD"),"-",
IF(IF(B3="072101",VLOOKUP(S3,REM_072101,1,0),
IF(OR(B3="170201",B3="170202"),VLOOKUP(S3,REM_170201_170202,1,0),
IF(B3="230101",VLOOKUP(S3,REM_30_JUDICIAL,1,0),
IF(B3="240201",VLOOKUP(S3,REM_240201,1,0),
IF(O3=20,VLOOKUP(S3,REM_20_Fiscalizadores,1,0),
IF(O3=30,VLOOKUP(S3,REM_30_JUDICIAL,1,0),
IF(OR(O3=10,O3=13,O3=14,O3=60,O3=70),VLOOKUP(S3,REM_10_60_70_EUS,1,0),IF(S3="SINGR","-",
IF(O3=40,VLOOKUP(S3,REM_40_CONGRESO,1,0),
IF(O3=80,VLOOKUP(S3,REM_80_Codigo_del_Trabajo,1,0),IF(S3="SINGR","-",
IF(AND(O3=11,R3="PERSONAL MÉDICO"),VLOOKUP(S3,REM_11_12_PERSONAL_MEDICO_18834,1,0),
IF(AND(O3=11,R3="DIRECTIVO"),VLOOKUP(S3,REM_11_PERSONAL_MEDICO_DIRECTIVO,1,0),
IF(AND(O3=12,R3="PERSONAL MÉDICO"),VLOOKUP(S3,REM_11_12_PERSONAL_MEDICO_18834,1,0),
IF(AND(O3=61,R3="PERSONAL MÉDICO"),VLOOKUP(S3,REM_61_ESCALA_A_Personal_Medico_TIPOB,1,0),
IF(O3=61,IF(OR(R3="JEFE SUP. DE SERVICIO",R3="DIRECTIVO",R3="PROFESIONAL",R3="TÉCNICO",R3="ADMINISTRATIVO",R3="AUXILIAR"),VLOOKUP(S3,REM_61_BC,1,0),"Revisar")))))))))))))))))=S3,"-",
IF(AND(B3=VLOOKUP(B3,Serviu_Codigo,1,0),R3="DIRECTIVO",OR(S3="I",S3="II",S3="III")),"-","Revisar"))))),"Revisar",
IF(O3=90,"-",
IF(OR(U3="HONORARIO",U3="CT_FD"),"-",
IF(IF(B3="072101",VLOOKUP(S3,REM_072101,1,0),
IF(OR(B3="170201",B3="170202"),VLOOKUP(S3,REM_170201_170202,1,0),
IF(B3="230101",VLOOKUP(S3,REM_30_JUDICIAL,1,0),
IF(B3="240201",VLOOKUP(S3,REM_240201,1,0),
IF(O3=20,VLOOKUP(S3,REM_20_Fiscalizadores,1,0),
IF(O3=30,VLOOKUP(S3,REM_30_JUDICIAL,1,0),
IF(O3=40,VLOOKUP(S3,REM_40_CONGRESO,1,0),
IF(OR(O3=10,O3=13,O3=14,O3=60,O3=70),VLOOKUP(S3,REM_10_60_70_EUS,1,0),IF(S3="SINGR","-",
IF(O3=80,VLOOKUP(S3,REM_80_Codigo_del_Trabajo,1,0),IF(S3="SINGR","-",
IF(AND(O3=11,R3="PERSONAL MÉDICO"),VLOOKUP(S3,REM_11_12_PERSONAL_MEDICO_18834,1,0),
IF(AND(O3=11,R3="DIRECTIVO"),VLOOKUP(S3,REM_11_PERSONAL_MEDICO_DIRECTIVO,1,0),
IF(AND(O3=12,R3="PERSONAL MÉDICO"),VLOOKUP(S3,REM_11_12_PERSONAL_MEDICO_18834,1,0),
IF(AND(O3=61,R3="PERSONAL MÉDICO"),VLOOKUP(S3,REM_61_ESCALA_A_Personal_Medico_TIPOB,1,0),
IF(O3=61,IF(OR(R3="JEFE SUP. DE SERVICIO",R3="DIRECTIVO",R3="PROFESIONAL",R3="TÉCNICO",R3="ADMINISTRATIVO",R3="AUXILIAR"),VLOOKUP(S3,REM_61_BC,1,0),"Revisar")))))))))))))))))=S3,"-",
IF(AND(B3=VLOOKUP(B3,Serviu_Codigo,1,0),R3="DIRECTIVO",OR(S3="I",S3="II",S3="III")),"-","Revisar")))))))</f>
        <v>Celda vacía</v>
      </c>
      <c r="BJ3" s="72" t="str">
        <f t="shared" ref="BJ3:BJ5" si="41">IF(T3="","Celda vacía",IF(IF(LEFT(B3,2)&gt;1,IF(ISERROR(VLOOKUP(T3,Tabla_11_Nivel_Ley_Medica,1,0)),"Revisar",VLOOKUP(T3,Tabla_11_Nivel_Ley_Medica,1,0)),IF(T3="SN","-","Revisar"))=T3,"-","Revisar"))</f>
        <v>Celda vacía</v>
      </c>
      <c r="BK3" s="72" t="str">
        <f t="shared" ref="BK3:BK5" si="42">IF(U3="","Celda Vacía",IF(AND(V3="REE",U3="CONTRATA",Q3="N"),"-",IF(AND(Q3="N",U3="PLANTA",V3="SUP"),"-",IF(AND(Q3="S",OR(U3="PLANTA",U3="CONTRATA",U3="CT",U3="HAG",U3="JP")),"-",IF(AND(Q3="N",OR(U3="JORNAL",U3="HONORARIO",U3="CONTRATA_FD",U3="CT_FD",U3="ADSCRITO",U3="VIGILANTE",U3="BECARIOS",U3="PLANTA_FD")),"-","Revisar")))))</f>
        <v>Celda Vacía</v>
      </c>
      <c r="BL3" s="72" t="str">
        <f t="shared" ref="BL3:BL5" si="43">IF(V3="","Celda Vacía",
IF(AND(Q3="S",U3="PLANTA",OR(V3="TIT",V3="SUP")),"-",
IF(AND(Q3="N",OR(U3="PLANTA",U3="PLANTA_FD"),V3="SUP"),"-",
IF(AND(Q3="S",OR(U3="CONTRATA",U3="HAG"),V3="NNN"),"-",
IF(AND(Q3="N",U3="CONTRATA",V3="REE"),"-",
IF(AND(Q3="S",OR(U3="CT",U3="JP"),OR(V3="IND",V3="PFJ")),"-",
IF(AND(Q3="N",OR(U3="JORNAL",U3="CT_FD",U3="VIGILANTE"),OR(V3="IND",V3="PFJ")),"-",
IF(AND(Q3="N",OR(U3="HONORARIO",U3="ADSCRITO",U3="BECARIOS",U3="VIGILANTE"),V3="NNN"),"-",
IF(AND(Q3="N",U3="CONTRATA_FD",OR(V3="REE",V3="NNN")),"-",
"Revisar")))))))))</f>
        <v>Celda Vacía</v>
      </c>
      <c r="BM3" s="78" t="str">
        <f t="shared" ref="BM3:BM5" si="44">IF(W3="","Celda vacía",IF(LEN(W3)=3,REPLACE(W3,1,7,CONCATENATE("0000",W3)),IF(LEN(W3)=4,REPLACE(W3,1,7,CONCATENATE("000",W3)),IF(LEN(W3)=5,REPLACE(W3,1,7,CONCATENATE("00",W3)),IF(LEN(W3)=6,REPLACE(W3,1,7,CONCATENATE("0",W3)),IF(LEN(W3)=7,REPLACE(W3,1,7,W3),""))))))</f>
        <v>Celda vacía</v>
      </c>
      <c r="BN3" s="79"/>
      <c r="BO3" s="72" t="str">
        <f t="shared" ref="BO3:BO5" si="45">IF(W3="","Celda vacía",IF(ISERROR(VLOOKUP(W3,Tabla_13_Imputacion_Presupuestaria,1,0)),"Revisar","-"))</f>
        <v>Celda vacía</v>
      </c>
      <c r="BP3" s="72" t="str">
        <f t="shared" ref="BP3:BP5" si="46">IF(X3="","Celda vacía",IF(Y3="NN","-",IF(AND(Y3&gt;=11,X3&lt;=100000),"Revisar Renta Estamento y Grado","-")))</f>
        <v>Celda vacía</v>
      </c>
      <c r="BQ3" s="72" t="str">
        <f t="shared" ref="BQ3:BQ5" si="47">IF(Y3="","Celda vacía",IF(AND(U3="HONORARIO",Y3="NN"),"-",IF(OR(Y3="NN",Y3&lt;=45),"-","Revisar Jornada semanal")))</f>
        <v>Celda vacía</v>
      </c>
      <c r="BR3" s="72" t="str">
        <f t="shared" ref="BR3:BR5" si="48">IF(Z3="","Celda vacía",IF(ISERROR(VLOOKUP(Z3,Tabla_09_S_N,1,0)),"Revisar","-"))</f>
        <v>Celda vacía</v>
      </c>
      <c r="BS3" s="72" t="str">
        <f t="shared" ref="BS3:BS5" si="49">IF(AA3="","Celda vacía",IF(AND(AA3&lt;=FECHA_TERMINO,AA3&gt;=K3),"-","Revisar INGRESO_SERV"))</f>
        <v>Celda vacía</v>
      </c>
      <c r="BT3" s="72" t="str">
        <f t="shared" ref="BT3:BT5" si="50">IF(AB3="","Celda vacía",IF(AA3&gt;AB3,"Revisar TERMINO_NOM",IF(AB3&lt;FECHA_TERMINO,"-",IF(OR(U3="PLANTA",U3="INDEF"),IF(AB3="00-00-0000","-",IF(AB3&gt;K3,"-","Revisar")),"-"))))</f>
        <v>Celda vacía</v>
      </c>
      <c r="BU3" s="72" t="str">
        <f t="shared" ref="BU3:BU5" si="51">IF(AC3="","Celda vacía",IF(AND(AC3&gt;FECHA_TERMINO,AB3&gt;FECHA_TERMINO),"Revisar",IF(ISERROR(IF(AND(U3="PLANTA",AB3="00-00-0000",AC3&gt;=FECHA_INICIO),"-",IF(AND(OR(U3="CT",U3="CT_FD"),AB3="00-00-0000",AC3&gt;=FECHA_INICIO),"-",IF((AC3-AB3)&gt;1,"Error FECHA_ALEJAMIENTO",IF(AA3&gt;AC3,"Revisar FECHA_ALEJAMIENTO",IF(K3&gt;AC3,"Revisar ALEJAMIENTO-ING_SERV","-")))))),"Revisar",IF(AND(U3="PLANTA",AB3="00-00-0000",AC3&gt;=FECHA_INICIO),"-",IF(AND(OR(U3="CT",U3="CT_FD"),AB3="00-00-0000",AC3&gt;=FECHA_INICIO),"-",IF((AC3-AB3)&gt;1,"Error FECHA_ALEJAMIENTO",IF(AA3&gt;AC3,"Revisar FECHA_ALEJAMIENTO",IF(K3&gt;AC3,"Revisar ALEJAMIENTO-ING_SERV","-"))))))))</f>
        <v>Celda vacía</v>
      </c>
      <c r="BV3" s="72" t="str">
        <f t="shared" ref="BV3:BV5" si="52">IF(AD3="","Celda vacía",IF(OR(AD3=200,AD3=311),"-",IF(AND(U3="HONORARIO",AD3=999),"-",IF(OR(U3="JORNAL",U3="CT_FD",O3=80),IF(OR(AD3=321,AD3=322,AD3=421,AD3=422,AD3=441,AD3=442,AD3=521,AD3=522,AD3=523,AD3=524,AD3=525,AD3=526,AD3=527,AD3=312),"-","Revisar"),IF(OR(AD3=110,AD3=120,AD3=130,AD3=140,AD3=312,AD3=313,AD3=411,AD3=412,AD3=421,AD3=422,AD3=431,AD3=511,AD3=512,AD3=513,AD3=514,AD3=515,AD3=516,AD3=517),"-","Revisar CAUSAL")))))</f>
        <v>Celda vacía</v>
      </c>
      <c r="BW3" s="72" t="str">
        <f t="shared" ref="BW3:BW5" si="53">IF(AE3="","Celda vacía",IF(IF(OR(O3=20,O3=61,O3=90,O3=80,O3=11,O3=12),"N",IF(OR(R3="PROFESIONAL",R3="AUT. DE GOB.",R3="JEFE SUP. DE SERVICIO"),"S",VLOOKUP(AE3,Tabla_09_S_N,1,0)))=AE3,"-","Revisar ASIGPROF con ESTAMENTO"))</f>
        <v>Celda vacía</v>
      </c>
      <c r="BX3" s="72" t="str">
        <f t="shared" ref="BX3:BX5" si="54">IF(AF3="","Celda vacía",IF(ISERROR(VLOOKUP(AF3,Tabla_29_PAIS,1,0)),"Revisar","-"))</f>
        <v>Celda vacía</v>
      </c>
      <c r="BY3" s="72" t="str">
        <f t="shared" ref="BY3:BY5" si="55">IF(AG3="","Celda vacía",IF(ISERROR(VLOOKUP(AG3,Tabla_23_EDU,1,0)),"Revisar","-"))</f>
        <v>Celda vacía</v>
      </c>
      <c r="BZ3" s="72" t="str">
        <f t="shared" ref="BZ3:BZ5" si="56">IF(AH3="","Celda vacía",IF(ISERROR(VLOOKUP(AH3,Tabla_30_TITULO,1,0)),"Revisar","-"))</f>
        <v>Celda vacía</v>
      </c>
      <c r="CA3" s="72" t="str">
        <f t="shared" ref="CA3:CA5" si="57">IF(AI3="","Celda vacía",IF(ISERROR(VLOOKUP(AI3,TABLA_26_OTROS_EDU,1,0)),"Revisar","-"))</f>
        <v>Celda vacía</v>
      </c>
      <c r="CB3" s="72" t="str">
        <f t="shared" ref="CB3:CB5" si="58">IF(AJ3="","Celda vacía",IF(ISERROR(VLOOKUP(AJ3,TABLA_31_ESPECIALIDAD,1,0)),"Revisar","-"))</f>
        <v>Celda vacía</v>
      </c>
      <c r="CC3" s="72" t="str">
        <f t="shared" ref="CC3:CC5" si="59">IF(AK3="","Celda vacía",IF(ISERROR(VLOOKUP(AK3,TABLA_32_UNIDAD,1,0)),"Revisar","-"))</f>
        <v>Celda vacía</v>
      </c>
      <c r="CD3" s="72" t="str">
        <f t="shared" ref="CD3:CD5" si="60">+IF(AL3&gt;=0,"-","Revisar")</f>
        <v>-</v>
      </c>
      <c r="CE3" s="123"/>
      <c r="CF3" s="123"/>
    </row>
    <row r="4" spans="1:85">
      <c r="A4" s="138"/>
      <c r="B4" s="138"/>
      <c r="C4" s="125"/>
      <c r="D4" s="125"/>
      <c r="E4" s="124"/>
      <c r="F4" s="124"/>
      <c r="G4" s="124"/>
      <c r="H4" s="126"/>
      <c r="I4" s="127"/>
      <c r="J4" s="124"/>
      <c r="K4" s="126"/>
      <c r="L4" s="128"/>
      <c r="M4" s="125"/>
      <c r="N4" s="125"/>
      <c r="O4" s="125"/>
      <c r="P4" s="138"/>
      <c r="Q4" s="138"/>
      <c r="R4" s="138"/>
      <c r="S4" s="129"/>
      <c r="T4" s="124"/>
      <c r="U4" s="138"/>
      <c r="V4" s="138"/>
      <c r="W4" s="124"/>
      <c r="X4" s="127"/>
      <c r="Y4" s="125"/>
      <c r="Z4" s="124"/>
      <c r="AA4" s="126"/>
      <c r="AB4" s="126"/>
      <c r="AC4" s="126"/>
      <c r="AD4" s="125"/>
      <c r="AE4" s="178"/>
      <c r="AF4" s="173"/>
      <c r="AG4" s="173"/>
      <c r="AH4" s="173"/>
      <c r="AI4" s="172"/>
      <c r="AJ4" s="173"/>
      <c r="AK4" s="172"/>
      <c r="AL4" s="172"/>
      <c r="AM4" s="172"/>
      <c r="AN4" s="71" t="str">
        <f t="shared" si="22"/>
        <v>Celda vacía</v>
      </c>
      <c r="AO4" s="78" t="str">
        <f t="shared" si="23"/>
        <v>Celda vacía</v>
      </c>
      <c r="AP4" s="79"/>
      <c r="AQ4" s="80" t="str">
        <f t="shared" si="24"/>
        <v>Celda vacía</v>
      </c>
      <c r="AR4" s="81" t="str">
        <f t="shared" si="25"/>
        <v>Celda vacía</v>
      </c>
      <c r="AS4" s="81" t="str">
        <f t="shared" si="26"/>
        <v>Celda vacía</v>
      </c>
      <c r="AT4" s="81" t="str">
        <f t="shared" si="27"/>
        <v>Celda vacía</v>
      </c>
      <c r="AU4" s="82" t="str">
        <f t="shared" si="28"/>
        <v>Celda vacía</v>
      </c>
      <c r="AV4" s="83" t="str">
        <f t="shared" si="29"/>
        <v>Celda vacía</v>
      </c>
      <c r="AW4" s="81" t="str">
        <f t="shared" si="30"/>
        <v>Celda vacía</v>
      </c>
      <c r="AX4" s="81" t="str">
        <f t="shared" si="31"/>
        <v>Celda vacía</v>
      </c>
      <c r="AY4" s="101" t="str">
        <f t="shared" si="32"/>
        <v>Celda vacía</v>
      </c>
      <c r="AZ4" s="81" t="str">
        <f t="shared" si="33"/>
        <v>Celda Vacía</v>
      </c>
      <c r="BA4" s="81" t="str">
        <f t="shared" si="34"/>
        <v>Celda vacía</v>
      </c>
      <c r="BB4" s="81" t="str">
        <f t="shared" si="35"/>
        <v>Celda vacía</v>
      </c>
      <c r="BC4" s="81" t="str">
        <f t="shared" si="36"/>
        <v>Celda vacía</v>
      </c>
      <c r="BD4" s="81" t="str">
        <f t="shared" si="37"/>
        <v>Celda vacía</v>
      </c>
      <c r="BE4" s="79"/>
      <c r="BF4" s="81" t="str">
        <f t="shared" si="38"/>
        <v>Celda vacía</v>
      </c>
      <c r="BG4" s="72" t="str">
        <f t="shared" si="39"/>
        <v>Celda vacía</v>
      </c>
      <c r="BH4" s="72" t="str">
        <f t="shared" si="40"/>
        <v>Celda vacía</v>
      </c>
      <c r="BI4" s="72" t="str">
        <f>IF(S4="","Celda vacía",IF(S4="SINGR","-",IF(ISERROR(
IF(O4=90,"-",
IF(OR(U4="HONORARIO",U4="CT_FD"),"-",
IF(IF(B4="072101",VLOOKUP(S4,REM_072101,1,0),
IF(OR(B4="170201",B4="170202"),VLOOKUP(S4,REM_170201_170202,1,0),
IF(B4="230101",VLOOKUP(S4,REM_30_JUDICIAL,1,0),
IF(B4="240201",VLOOKUP(S4,REM_240201,1,0),
IF(O4=20,VLOOKUP(S4,REM_20_Fiscalizadores,1,0),
IF(O4=30,VLOOKUP(S4,REM_30_JUDICIAL,1,0),
IF(OR(O4=10,O4=13,O4=14,O4=60,O4=70),VLOOKUP(S4,REM_10_60_70_EUS,1,0),IF(S4="SINGR","-",
IF(O4=40,VLOOKUP(S4,REM_40_CONGRESO,1,0),
IF(O4=80,VLOOKUP(S4,REM_80_Codigo_del_Trabajo,1,0),IF(S4="SINGR","-",
IF(AND(O4=11,R4="PERSONAL MÉDICO"),VLOOKUP(S4,REM_11_12_PERSONAL_MEDICO_18834,1,0),
IF(AND(O4=11,R4="DIRECTIVO"),VLOOKUP(S4,REM_11_PERSONAL_MEDICO_DIRECTIVO,1,0),
IF(AND(O4=12,R4="PERSONAL MÉDICO"),VLOOKUP(S4,REM_11_12_PERSONAL_MEDICO_18834,1,0),
IF(AND(O4=61,R4="PERSONAL MÉDICO"),VLOOKUP(S4,REM_61_ESCALA_A_Personal_Medico_TIPOB,1,0),
IF(O4=61,IF(OR(R4="JEFE SUP. DE SERVICIO",R4="DIRECTIVO",R4="PROFESIONAL",R4="TÉCNICO",R4="ADMINISTRATIVO",R4="AUXILIAR"),VLOOKUP(S4,REM_61_BC,1,0),"Revisar")))))))))))))))))=S4,"-",
IF(AND(B4=VLOOKUP(B4,Serviu_Codigo,1,0),R4="DIRECTIVO",OR(S4="I",S4="II",S4="III")),"-","Revisar"))))),"Revisar",
IF(O4=90,"-",
IF(OR(U4="HONORARIO",U4="CT_FD"),"-",
IF(IF(B4="072101",VLOOKUP(S4,REM_072101,1,0),
IF(OR(B4="170201",B4="170202"),VLOOKUP(S4,REM_170201_170202,1,0),
IF(B4="230101",VLOOKUP(S4,REM_30_JUDICIAL,1,0),
IF(B4="240201",VLOOKUP(S4,REM_240201,1,0),
IF(O4=20,VLOOKUP(S4,REM_20_Fiscalizadores,1,0),
IF(O4=30,VLOOKUP(S4,REM_30_JUDICIAL,1,0),
IF(O4=40,VLOOKUP(S4,REM_40_CONGRESO,1,0),
IF(OR(O4=10,O4=13,O4=14,O4=60,O4=70),VLOOKUP(S4,REM_10_60_70_EUS,1,0),IF(S4="SINGR","-",
IF(O4=80,VLOOKUP(S4,REM_80_Codigo_del_Trabajo,1,0),IF(S4="SINGR","-",
IF(AND(O4=11,R4="PERSONAL MÉDICO"),VLOOKUP(S4,REM_11_12_PERSONAL_MEDICO_18834,1,0),
IF(AND(O4=11,R4="DIRECTIVO"),VLOOKUP(S4,REM_11_PERSONAL_MEDICO_DIRECTIVO,1,0),
IF(AND(O4=12,R4="PERSONAL MÉDICO"),VLOOKUP(S4,REM_11_12_PERSONAL_MEDICO_18834,1,0),
IF(AND(O4=61,R4="PERSONAL MÉDICO"),VLOOKUP(S4,REM_61_ESCALA_A_Personal_Medico_TIPOB,1,0),
IF(O4=61,IF(OR(R4="JEFE SUP. DE SERVICIO",R4="DIRECTIVO",R4="PROFESIONAL",R4="TÉCNICO",R4="ADMINISTRATIVO",R4="AUXILIAR"),VLOOKUP(S4,REM_61_BC,1,0),"Revisar")))))))))))))))))=S4,"-",
IF(AND(B4=VLOOKUP(B4,Serviu_Codigo,1,0),R4="DIRECTIVO",OR(S4="I",S4="II",S4="III")),"-","Revisar")))))))</f>
        <v>Celda vacía</v>
      </c>
      <c r="BJ4" s="72" t="str">
        <f t="shared" si="41"/>
        <v>Celda vacía</v>
      </c>
      <c r="BK4" s="72" t="str">
        <f t="shared" si="42"/>
        <v>Celda Vacía</v>
      </c>
      <c r="BL4" s="72" t="str">
        <f t="shared" si="43"/>
        <v>Celda Vacía</v>
      </c>
      <c r="BM4" s="78" t="str">
        <f t="shared" si="44"/>
        <v>Celda vacía</v>
      </c>
      <c r="BN4" s="79"/>
      <c r="BO4" s="72" t="str">
        <f t="shared" si="45"/>
        <v>Celda vacía</v>
      </c>
      <c r="BP4" s="72" t="str">
        <f t="shared" si="46"/>
        <v>Celda vacía</v>
      </c>
      <c r="BQ4" s="72" t="str">
        <f t="shared" si="47"/>
        <v>Celda vacía</v>
      </c>
      <c r="BR4" s="72" t="str">
        <f t="shared" si="48"/>
        <v>Celda vacía</v>
      </c>
      <c r="BS4" s="72" t="str">
        <f t="shared" si="49"/>
        <v>Celda vacía</v>
      </c>
      <c r="BT4" s="72" t="str">
        <f t="shared" si="50"/>
        <v>Celda vacía</v>
      </c>
      <c r="BU4" s="72" t="str">
        <f t="shared" si="51"/>
        <v>Celda vacía</v>
      </c>
      <c r="BV4" s="72" t="str">
        <f t="shared" si="52"/>
        <v>Celda vacía</v>
      </c>
      <c r="BW4" s="72" t="str">
        <f t="shared" si="53"/>
        <v>Celda vacía</v>
      </c>
      <c r="BX4" s="72" t="str">
        <f t="shared" si="54"/>
        <v>Celda vacía</v>
      </c>
      <c r="BY4" s="72" t="str">
        <f t="shared" si="55"/>
        <v>Celda vacía</v>
      </c>
      <c r="BZ4" s="72" t="str">
        <f t="shared" si="56"/>
        <v>Celda vacía</v>
      </c>
      <c r="CA4" s="72" t="str">
        <f t="shared" si="57"/>
        <v>Celda vacía</v>
      </c>
      <c r="CB4" s="72" t="str">
        <f t="shared" si="58"/>
        <v>Celda vacía</v>
      </c>
      <c r="CC4" s="72" t="str">
        <f t="shared" si="59"/>
        <v>Celda vacía</v>
      </c>
      <c r="CD4" s="72" t="str">
        <f t="shared" si="60"/>
        <v>-</v>
      </c>
      <c r="CE4" s="123"/>
      <c r="CF4" s="123"/>
    </row>
    <row r="5" spans="1:85">
      <c r="A5" s="124"/>
      <c r="B5" s="124"/>
      <c r="C5" s="125"/>
      <c r="D5" s="125"/>
      <c r="E5" s="124"/>
      <c r="F5" s="124"/>
      <c r="G5" s="124"/>
      <c r="H5" s="126"/>
      <c r="I5" s="127"/>
      <c r="J5" s="124"/>
      <c r="K5" s="126"/>
      <c r="L5" s="128"/>
      <c r="M5" s="125"/>
      <c r="N5" s="125"/>
      <c r="O5" s="125"/>
      <c r="P5" s="138"/>
      <c r="Q5" s="138"/>
      <c r="R5" s="138"/>
      <c r="S5" s="129"/>
      <c r="T5" s="124"/>
      <c r="U5" s="138"/>
      <c r="V5" s="138"/>
      <c r="W5" s="124"/>
      <c r="X5" s="127"/>
      <c r="Y5" s="125"/>
      <c r="Z5" s="124"/>
      <c r="AA5" s="126"/>
      <c r="AB5" s="126"/>
      <c r="AC5" s="126"/>
      <c r="AD5" s="125"/>
      <c r="AE5" s="178"/>
      <c r="AF5" s="172"/>
      <c r="AG5" s="172"/>
      <c r="AH5" s="172"/>
      <c r="AI5" s="172"/>
      <c r="AJ5" s="173"/>
      <c r="AK5" s="172"/>
      <c r="AL5" s="172"/>
      <c r="AM5" s="172"/>
      <c r="AN5" s="71" t="str">
        <f t="shared" si="22"/>
        <v>Celda vacía</v>
      </c>
      <c r="AO5" s="78" t="str">
        <f t="shared" si="23"/>
        <v>Celda vacía</v>
      </c>
      <c r="AP5" s="79"/>
      <c r="AQ5" s="80" t="str">
        <f t="shared" si="24"/>
        <v>Celda vacía</v>
      </c>
      <c r="AR5" s="81" t="str">
        <f t="shared" si="25"/>
        <v>Celda vacía</v>
      </c>
      <c r="AS5" s="81" t="str">
        <f t="shared" si="26"/>
        <v>Celda vacía</v>
      </c>
      <c r="AT5" s="81" t="str">
        <f t="shared" si="27"/>
        <v>Celda vacía</v>
      </c>
      <c r="AU5" s="82" t="str">
        <f t="shared" si="28"/>
        <v>Celda vacía</v>
      </c>
      <c r="AV5" s="83" t="str">
        <f t="shared" si="29"/>
        <v>Celda vacía</v>
      </c>
      <c r="AW5" s="81" t="str">
        <f t="shared" si="30"/>
        <v>Celda vacía</v>
      </c>
      <c r="AX5" s="81" t="str">
        <f t="shared" si="31"/>
        <v>Celda vacía</v>
      </c>
      <c r="AY5" s="101" t="str">
        <f t="shared" si="32"/>
        <v>Celda vacía</v>
      </c>
      <c r="AZ5" s="81" t="str">
        <f t="shared" si="33"/>
        <v>Celda Vacía</v>
      </c>
      <c r="BA5" s="81" t="str">
        <f t="shared" si="34"/>
        <v>Celda vacía</v>
      </c>
      <c r="BB5" s="81" t="str">
        <f t="shared" si="35"/>
        <v>Celda vacía</v>
      </c>
      <c r="BC5" s="81" t="str">
        <f t="shared" si="36"/>
        <v>Celda vacía</v>
      </c>
      <c r="BD5" s="81" t="str">
        <f t="shared" si="37"/>
        <v>Celda vacía</v>
      </c>
      <c r="BE5" s="79"/>
      <c r="BF5" s="81" t="str">
        <f t="shared" si="38"/>
        <v>Celda vacía</v>
      </c>
      <c r="BG5" s="72" t="str">
        <f t="shared" si="39"/>
        <v>Celda vacía</v>
      </c>
      <c r="BH5" s="72" t="str">
        <f t="shared" si="40"/>
        <v>Celda vacía</v>
      </c>
      <c r="BI5" s="72" t="str">
        <f>IF(S5="","Celda vacía",IF(S5="SINGR","-",IF(ISERROR(
IF(O5=90,"-",
IF(OR(U5="HONORARIO",U5="CT_FD"),"-",
IF(IF(B5="072101",VLOOKUP(S5,REM_072101,1,0),
IF(OR(B5="170201",B5="170202"),VLOOKUP(S5,REM_170201_170202,1,0),
IF(B5="230101",VLOOKUP(S5,REM_30_JUDICIAL,1,0),
IF(B5="240201",VLOOKUP(S5,REM_240201,1,0),
IF(O5=20,VLOOKUP(S5,REM_20_Fiscalizadores,1,0),
IF(O5=30,VLOOKUP(S5,REM_30_JUDICIAL,1,0),
IF(OR(O5=10,O5=13,O5=14,O5=60,O5=70),VLOOKUP(S5,REM_10_60_70_EUS,1,0),IF(S5="SINGR","-",
IF(O5=40,VLOOKUP(S5,REM_40_CONGRESO,1,0),
IF(O5=80,VLOOKUP(S5,REM_80_Codigo_del_Trabajo,1,0),IF(S5="SINGR","-",
IF(AND(O5=11,R5="PERSONAL MÉDICO"),VLOOKUP(S5,REM_11_12_PERSONAL_MEDICO_18834,1,0),
IF(AND(O5=11,R5="DIRECTIVO"),VLOOKUP(S5,REM_11_PERSONAL_MEDICO_DIRECTIVO,1,0),
IF(AND(O5=12,R5="PERSONAL MÉDICO"),VLOOKUP(S5,REM_11_12_PERSONAL_MEDICO_18834,1,0),
IF(AND(O5=61,R5="PERSONAL MÉDICO"),VLOOKUP(S5,REM_61_ESCALA_A_Personal_Medico_TIPOB,1,0),
IF(O5=61,IF(OR(R5="JEFE SUP. DE SERVICIO",R5="DIRECTIVO",R5="PROFESIONAL",R5="TÉCNICO",R5="ADMINISTRATIVO",R5="AUXILIAR"),VLOOKUP(S5,REM_61_BC,1,0),"Revisar")))))))))))))))))=S5,"-",
IF(AND(B5=VLOOKUP(B5,Serviu_Codigo,1,0),R5="DIRECTIVO",OR(S5="I",S5="II",S5="III")),"-","Revisar"))))),"Revisar",
IF(O5=90,"-",
IF(OR(U5="HONORARIO",U5="CT_FD"),"-",
IF(IF(B5="072101",VLOOKUP(S5,REM_072101,1,0),
IF(OR(B5="170201",B5="170202"),VLOOKUP(S5,REM_170201_170202,1,0),
IF(B5="230101",VLOOKUP(S5,REM_30_JUDICIAL,1,0),
IF(B5="240201",VLOOKUP(S5,REM_240201,1,0),
IF(O5=20,VLOOKUP(S5,REM_20_Fiscalizadores,1,0),
IF(O5=30,VLOOKUP(S5,REM_30_JUDICIAL,1,0),
IF(O5=40,VLOOKUP(S5,REM_40_CONGRESO,1,0),
IF(OR(O5=10,O5=13,O5=14,O5=60,O5=70),VLOOKUP(S5,REM_10_60_70_EUS,1,0),IF(S5="SINGR","-",
IF(O5=80,VLOOKUP(S5,REM_80_Codigo_del_Trabajo,1,0),IF(S5="SINGR","-",
IF(AND(O5=11,R5="PERSONAL MÉDICO"),VLOOKUP(S5,REM_11_12_PERSONAL_MEDICO_18834,1,0),
IF(AND(O5=11,R5="DIRECTIVO"),VLOOKUP(S5,REM_11_PERSONAL_MEDICO_DIRECTIVO,1,0),
IF(AND(O5=12,R5="PERSONAL MÉDICO"),VLOOKUP(S5,REM_11_12_PERSONAL_MEDICO_18834,1,0),
IF(AND(O5=61,R5="PERSONAL MÉDICO"),VLOOKUP(S5,REM_61_ESCALA_A_Personal_Medico_TIPOB,1,0),
IF(O5=61,IF(OR(R5="JEFE SUP. DE SERVICIO",R5="DIRECTIVO",R5="PROFESIONAL",R5="TÉCNICO",R5="ADMINISTRATIVO",R5="AUXILIAR"),VLOOKUP(S5,REM_61_BC,1,0),"Revisar")))))))))))))))))=S5,"-",
IF(AND(B5=VLOOKUP(B5,Serviu_Codigo,1,0),R5="DIRECTIVO",OR(S5="I",S5="II",S5="III")),"-","Revisar")))))))</f>
        <v>Celda vacía</v>
      </c>
      <c r="BJ5" s="72" t="str">
        <f t="shared" si="41"/>
        <v>Celda vacía</v>
      </c>
      <c r="BK5" s="72" t="str">
        <f t="shared" si="42"/>
        <v>Celda Vacía</v>
      </c>
      <c r="BL5" s="72" t="str">
        <f t="shared" si="43"/>
        <v>Celda Vacía</v>
      </c>
      <c r="BM5" s="78" t="str">
        <f t="shared" si="44"/>
        <v>Celda vacía</v>
      </c>
      <c r="BN5" s="79"/>
      <c r="BO5" s="72" t="str">
        <f t="shared" si="45"/>
        <v>Celda vacía</v>
      </c>
      <c r="BP5" s="72" t="str">
        <f t="shared" si="46"/>
        <v>Celda vacía</v>
      </c>
      <c r="BQ5" s="72" t="str">
        <f t="shared" si="47"/>
        <v>Celda vacía</v>
      </c>
      <c r="BR5" s="72" t="str">
        <f t="shared" si="48"/>
        <v>Celda vacía</v>
      </c>
      <c r="BS5" s="72" t="str">
        <f t="shared" si="49"/>
        <v>Celda vacía</v>
      </c>
      <c r="BT5" s="72" t="str">
        <f t="shared" si="50"/>
        <v>Celda vacía</v>
      </c>
      <c r="BU5" s="72" t="str">
        <f t="shared" si="51"/>
        <v>Celda vacía</v>
      </c>
      <c r="BV5" s="72" t="str">
        <f t="shared" si="52"/>
        <v>Celda vacía</v>
      </c>
      <c r="BW5" s="72" t="str">
        <f t="shared" si="53"/>
        <v>Celda vacía</v>
      </c>
      <c r="BX5" s="72" t="str">
        <f t="shared" si="54"/>
        <v>Celda vacía</v>
      </c>
      <c r="BY5" s="72" t="str">
        <f t="shared" si="55"/>
        <v>Celda vacía</v>
      </c>
      <c r="BZ5" s="72" t="str">
        <f t="shared" si="56"/>
        <v>Celda vacía</v>
      </c>
      <c r="CA5" s="72" t="str">
        <f t="shared" si="57"/>
        <v>Celda vacía</v>
      </c>
      <c r="CB5" s="72" t="str">
        <f t="shared" si="58"/>
        <v>Celda vacía</v>
      </c>
      <c r="CC5" s="72" t="str">
        <f t="shared" si="59"/>
        <v>Celda vacía</v>
      </c>
      <c r="CD5" s="72" t="str">
        <f t="shared" si="60"/>
        <v>-</v>
      </c>
    </row>
    <row r="6" spans="1:85">
      <c r="R6" s="138"/>
      <c r="AE6" s="200"/>
      <c r="BV6" s="72"/>
      <c r="BW6" s="72"/>
    </row>
    <row r="7" spans="1:85">
      <c r="R7" s="138"/>
      <c r="AE7" s="200"/>
      <c r="BV7" s="72"/>
      <c r="BW7" s="72"/>
    </row>
  </sheetData>
  <autoFilter ref="A1:CG5" xr:uid="{00000000-0009-0000-0000-000000000000}"/>
  <phoneticPr fontId="3" type="noConversion"/>
  <printOptions horizontalCentered="1"/>
  <pageMargins left="0.78740157480314965" right="0.78740157480314965" top="0.59055118110236227" bottom="0.59055118110236227" header="0.31496062992125984" footer="0.31496062992125984"/>
  <pageSetup paperSize="9" scale="95" orientation="landscape"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3"/>
  <sheetViews>
    <sheetView showGridLines="0" topLeftCell="A316" zoomScale="85" zoomScaleNormal="85" workbookViewId="0">
      <selection activeCell="B343" sqref="B343"/>
    </sheetView>
  </sheetViews>
  <sheetFormatPr baseColWidth="10" defaultRowHeight="11.25"/>
  <cols>
    <col min="1" max="1" width="9" style="105" bestFit="1" customWidth="1"/>
    <col min="2" max="2" width="56.5703125" style="105" bestFit="1" customWidth="1"/>
    <col min="3" max="3" width="66.85546875" style="106" bestFit="1" customWidth="1"/>
    <col min="4" max="4" width="66.85546875" style="105" bestFit="1" customWidth="1"/>
    <col min="5" max="5" width="74.42578125" style="105" hidden="1" customWidth="1"/>
    <col min="6" max="6" width="16.42578125" style="105" hidden="1" customWidth="1"/>
    <col min="7" max="7" width="22" style="107" hidden="1" customWidth="1"/>
    <col min="8" max="8" width="7.7109375" style="107" hidden="1" customWidth="1"/>
    <col min="9" max="9" width="15.7109375" style="104" hidden="1" customWidth="1"/>
    <col min="10" max="10" width="14.5703125" style="104" hidden="1" customWidth="1"/>
    <col min="11" max="16384" width="11.42578125" style="104"/>
  </cols>
  <sheetData>
    <row r="1" spans="1:11" ht="12.75">
      <c r="A1" s="132" t="s">
        <v>967</v>
      </c>
      <c r="B1" s="132" t="s">
        <v>968</v>
      </c>
      <c r="C1" s="132" t="s">
        <v>969</v>
      </c>
      <c r="D1" s="130" t="s">
        <v>970</v>
      </c>
      <c r="E1" s="130" t="s">
        <v>971</v>
      </c>
      <c r="F1" s="130" t="s">
        <v>972</v>
      </c>
      <c r="G1" s="130" t="s">
        <v>973</v>
      </c>
      <c r="H1" s="130" t="s">
        <v>974</v>
      </c>
      <c r="I1" s="102" t="s">
        <v>1710</v>
      </c>
      <c r="J1" s="102" t="s">
        <v>1711</v>
      </c>
      <c r="K1" s="131"/>
    </row>
    <row r="2" spans="1:11" ht="12.75">
      <c r="A2" s="188" t="s">
        <v>975</v>
      </c>
      <c r="B2" s="189" t="s">
        <v>976</v>
      </c>
      <c r="C2" s="189" t="s">
        <v>977</v>
      </c>
      <c r="D2" s="190" t="s">
        <v>977</v>
      </c>
      <c r="E2" s="103" t="s">
        <v>978</v>
      </c>
      <c r="F2" s="103" t="s">
        <v>979</v>
      </c>
      <c r="G2" s="103" t="s">
        <v>980</v>
      </c>
      <c r="H2" s="103" t="s">
        <v>974</v>
      </c>
      <c r="I2" s="103" t="s">
        <v>1712</v>
      </c>
      <c r="J2" s="103" t="s">
        <v>488</v>
      </c>
      <c r="K2" s="131"/>
    </row>
    <row r="3" spans="1:11" ht="12.75">
      <c r="A3" s="188" t="s">
        <v>981</v>
      </c>
      <c r="B3" s="189" t="s">
        <v>982</v>
      </c>
      <c r="C3" s="189" t="s">
        <v>983</v>
      </c>
      <c r="D3" s="190" t="s">
        <v>983</v>
      </c>
      <c r="E3" s="103" t="s">
        <v>984</v>
      </c>
      <c r="F3" s="103" t="s">
        <v>985</v>
      </c>
      <c r="G3" s="103" t="s">
        <v>982</v>
      </c>
      <c r="H3" s="103" t="s">
        <v>986</v>
      </c>
      <c r="I3" s="103" t="s">
        <v>984</v>
      </c>
      <c r="J3" s="103" t="s">
        <v>488</v>
      </c>
      <c r="K3" s="131"/>
    </row>
    <row r="4" spans="1:11" ht="12.75">
      <c r="A4" s="188" t="s">
        <v>987</v>
      </c>
      <c r="B4" s="189" t="s">
        <v>982</v>
      </c>
      <c r="C4" s="189" t="s">
        <v>988</v>
      </c>
      <c r="D4" s="190" t="s">
        <v>988</v>
      </c>
      <c r="E4" s="103" t="s">
        <v>989</v>
      </c>
      <c r="F4" s="103" t="s">
        <v>985</v>
      </c>
      <c r="G4" s="103" t="s">
        <v>982</v>
      </c>
      <c r="H4" s="103" t="s">
        <v>986</v>
      </c>
      <c r="I4" s="103" t="s">
        <v>1713</v>
      </c>
      <c r="J4" s="103" t="s">
        <v>488</v>
      </c>
      <c r="K4" s="131"/>
    </row>
    <row r="5" spans="1:11" ht="12.75">
      <c r="A5" s="188" t="s">
        <v>990</v>
      </c>
      <c r="B5" s="189" t="s">
        <v>982</v>
      </c>
      <c r="C5" s="189" t="s">
        <v>991</v>
      </c>
      <c r="D5" s="190" t="s">
        <v>991</v>
      </c>
      <c r="E5" s="103" t="s">
        <v>992</v>
      </c>
      <c r="F5" s="103" t="s">
        <v>985</v>
      </c>
      <c r="G5" s="103" t="s">
        <v>982</v>
      </c>
      <c r="H5" s="103" t="s">
        <v>986</v>
      </c>
      <c r="I5" s="103" t="s">
        <v>1714</v>
      </c>
      <c r="J5" s="103" t="s">
        <v>488</v>
      </c>
      <c r="K5" s="131"/>
    </row>
    <row r="6" spans="1:11" ht="12.75">
      <c r="A6" s="188" t="s">
        <v>993</v>
      </c>
      <c r="B6" s="189" t="s">
        <v>982</v>
      </c>
      <c r="C6" s="189" t="s">
        <v>994</v>
      </c>
      <c r="D6" s="190" t="s">
        <v>994</v>
      </c>
      <c r="E6" s="103" t="s">
        <v>995</v>
      </c>
      <c r="F6" s="103" t="s">
        <v>985</v>
      </c>
      <c r="G6" s="103" t="s">
        <v>982</v>
      </c>
      <c r="H6" s="103" t="s">
        <v>986</v>
      </c>
      <c r="I6" s="103" t="s">
        <v>1715</v>
      </c>
      <c r="J6" s="103" t="s">
        <v>488</v>
      </c>
      <c r="K6" s="131"/>
    </row>
    <row r="7" spans="1:11" ht="12.75">
      <c r="A7" s="188" t="s">
        <v>996</v>
      </c>
      <c r="B7" s="189" t="s">
        <v>997</v>
      </c>
      <c r="C7" s="189" t="s">
        <v>361</v>
      </c>
      <c r="D7" s="190" t="s">
        <v>361</v>
      </c>
      <c r="E7" s="103" t="s">
        <v>997</v>
      </c>
      <c r="F7" s="103" t="s">
        <v>997</v>
      </c>
      <c r="G7" s="103" t="s">
        <v>997</v>
      </c>
      <c r="H7" s="103" t="s">
        <v>986</v>
      </c>
      <c r="I7" s="103" t="s">
        <v>1716</v>
      </c>
      <c r="J7" s="103" t="s">
        <v>488</v>
      </c>
      <c r="K7" s="131"/>
    </row>
    <row r="8" spans="1:11" ht="12.75">
      <c r="A8" s="188" t="s">
        <v>1967</v>
      </c>
      <c r="B8" s="189" t="s">
        <v>997</v>
      </c>
      <c r="C8" s="189" t="s">
        <v>361</v>
      </c>
      <c r="D8" s="190" t="s">
        <v>2845</v>
      </c>
      <c r="E8" s="103" t="s">
        <v>997</v>
      </c>
      <c r="F8" s="103" t="s">
        <v>997</v>
      </c>
      <c r="G8" s="103" t="s">
        <v>997</v>
      </c>
      <c r="H8" s="103" t="s">
        <v>986</v>
      </c>
      <c r="I8" s="103" t="s">
        <v>1717</v>
      </c>
      <c r="J8" s="103" t="s">
        <v>488</v>
      </c>
      <c r="K8" s="131"/>
    </row>
    <row r="9" spans="1:11" ht="12.75">
      <c r="A9" s="188" t="s">
        <v>998</v>
      </c>
      <c r="B9" s="189" t="s">
        <v>997</v>
      </c>
      <c r="C9" s="191" t="s">
        <v>999</v>
      </c>
      <c r="D9" s="190" t="s">
        <v>999</v>
      </c>
      <c r="E9" s="103" t="s">
        <v>1000</v>
      </c>
      <c r="F9" s="103" t="s">
        <v>997</v>
      </c>
      <c r="G9" s="103" t="s">
        <v>997</v>
      </c>
      <c r="H9" s="103" t="s">
        <v>986</v>
      </c>
      <c r="I9" s="103" t="s">
        <v>1717</v>
      </c>
      <c r="J9" s="103" t="s">
        <v>491</v>
      </c>
      <c r="K9" s="131"/>
    </row>
    <row r="10" spans="1:11" ht="12.75">
      <c r="A10" s="188" t="s">
        <v>1002</v>
      </c>
      <c r="B10" s="189" t="s">
        <v>997</v>
      </c>
      <c r="C10" s="189" t="s">
        <v>1003</v>
      </c>
      <c r="D10" s="190" t="s">
        <v>1003</v>
      </c>
      <c r="E10" s="103" t="s">
        <v>1001</v>
      </c>
      <c r="F10" s="103" t="s">
        <v>997</v>
      </c>
      <c r="G10" s="103" t="s">
        <v>997</v>
      </c>
      <c r="H10" s="103" t="s">
        <v>986</v>
      </c>
      <c r="I10" s="103" t="s">
        <v>1718</v>
      </c>
      <c r="J10" s="103" t="s">
        <v>488</v>
      </c>
      <c r="K10" s="131"/>
    </row>
    <row r="11" spans="1:11" ht="12.75">
      <c r="A11" s="188" t="s">
        <v>1004</v>
      </c>
      <c r="B11" s="191" t="s">
        <v>1005</v>
      </c>
      <c r="C11" s="189" t="s">
        <v>1006</v>
      </c>
      <c r="D11" s="190" t="s">
        <v>1006</v>
      </c>
      <c r="E11" s="103" t="s">
        <v>1001</v>
      </c>
      <c r="F11" s="103" t="s">
        <v>1008</v>
      </c>
      <c r="G11" s="103" t="s">
        <v>1009</v>
      </c>
      <c r="H11" s="103" t="s">
        <v>974</v>
      </c>
      <c r="I11" s="103" t="s">
        <v>1009</v>
      </c>
      <c r="J11" s="103" t="s">
        <v>488</v>
      </c>
      <c r="K11" s="131"/>
    </row>
    <row r="12" spans="1:11" ht="12.75">
      <c r="A12" s="188" t="s">
        <v>1013</v>
      </c>
      <c r="B12" s="189" t="s">
        <v>2846</v>
      </c>
      <c r="C12" s="189" t="s">
        <v>1014</v>
      </c>
      <c r="D12" s="190" t="s">
        <v>1014</v>
      </c>
      <c r="E12" s="103" t="s">
        <v>1007</v>
      </c>
      <c r="F12" s="103" t="s">
        <v>979</v>
      </c>
      <c r="G12" s="103" t="s">
        <v>980</v>
      </c>
      <c r="H12" s="103" t="s">
        <v>974</v>
      </c>
      <c r="I12" s="103" t="s">
        <v>1719</v>
      </c>
      <c r="J12" s="103" t="s">
        <v>488</v>
      </c>
      <c r="K12" s="131"/>
    </row>
    <row r="13" spans="1:11" ht="12.75">
      <c r="A13" s="188" t="s">
        <v>1018</v>
      </c>
      <c r="B13" s="189" t="s">
        <v>2846</v>
      </c>
      <c r="C13" s="189" t="s">
        <v>1019</v>
      </c>
      <c r="D13" s="190" t="s">
        <v>1019</v>
      </c>
      <c r="E13" s="103" t="s">
        <v>1015</v>
      </c>
      <c r="F13" s="103" t="s">
        <v>979</v>
      </c>
      <c r="G13" s="103" t="s">
        <v>980</v>
      </c>
      <c r="H13" s="103" t="s">
        <v>974</v>
      </c>
      <c r="I13" s="103" t="s">
        <v>1720</v>
      </c>
      <c r="J13" s="103" t="s">
        <v>488</v>
      </c>
      <c r="K13" s="131"/>
    </row>
    <row r="14" spans="1:11" ht="12.75">
      <c r="A14" s="188" t="s">
        <v>1021</v>
      </c>
      <c r="B14" s="189" t="s">
        <v>2846</v>
      </c>
      <c r="C14" s="189" t="s">
        <v>1722</v>
      </c>
      <c r="D14" s="190" t="s">
        <v>1022</v>
      </c>
      <c r="E14" s="103" t="s">
        <v>1017</v>
      </c>
      <c r="F14" s="103" t="s">
        <v>979</v>
      </c>
      <c r="G14" s="103" t="s">
        <v>980</v>
      </c>
      <c r="H14" s="103" t="s">
        <v>974</v>
      </c>
      <c r="I14" s="103" t="s">
        <v>1720</v>
      </c>
      <c r="J14" s="103" t="s">
        <v>491</v>
      </c>
      <c r="K14" s="131"/>
    </row>
    <row r="15" spans="1:11" ht="12.75">
      <c r="A15" s="188" t="s">
        <v>1024</v>
      </c>
      <c r="B15" s="189" t="s">
        <v>2846</v>
      </c>
      <c r="C15" s="189" t="s">
        <v>1722</v>
      </c>
      <c r="D15" s="190" t="s">
        <v>1025</v>
      </c>
      <c r="E15" s="103" t="s">
        <v>1017</v>
      </c>
      <c r="F15" s="103" t="s">
        <v>979</v>
      </c>
      <c r="G15" s="103" t="s">
        <v>980</v>
      </c>
      <c r="H15" s="103" t="s">
        <v>974</v>
      </c>
      <c r="I15" s="103" t="s">
        <v>1721</v>
      </c>
      <c r="J15" s="103" t="s">
        <v>488</v>
      </c>
      <c r="K15" s="131"/>
    </row>
    <row r="16" spans="1:11" ht="12.75">
      <c r="A16" s="188" t="s">
        <v>1026</v>
      </c>
      <c r="B16" s="189" t="s">
        <v>2846</v>
      </c>
      <c r="C16" s="189" t="s">
        <v>1722</v>
      </c>
      <c r="D16" s="190" t="s">
        <v>1027</v>
      </c>
      <c r="E16" s="103" t="s">
        <v>1020</v>
      </c>
      <c r="F16" s="103" t="s">
        <v>979</v>
      </c>
      <c r="G16" s="103" t="s">
        <v>980</v>
      </c>
      <c r="H16" s="103" t="s">
        <v>974</v>
      </c>
      <c r="I16" s="103" t="s">
        <v>1723</v>
      </c>
      <c r="J16" s="103" t="s">
        <v>488</v>
      </c>
      <c r="K16" s="131"/>
    </row>
    <row r="17" spans="1:11" ht="12.75">
      <c r="A17" s="188" t="s">
        <v>1968</v>
      </c>
      <c r="B17" s="189" t="s">
        <v>2846</v>
      </c>
      <c r="C17" s="189" t="s">
        <v>1722</v>
      </c>
      <c r="D17" s="190" t="s">
        <v>1969</v>
      </c>
      <c r="E17" s="103" t="s">
        <v>1023</v>
      </c>
      <c r="F17" s="103" t="s">
        <v>979</v>
      </c>
      <c r="G17" s="103" t="s">
        <v>980</v>
      </c>
      <c r="H17" s="103" t="s">
        <v>974</v>
      </c>
      <c r="I17" s="103" t="s">
        <v>1723</v>
      </c>
      <c r="J17" s="103" t="s">
        <v>491</v>
      </c>
      <c r="K17" s="131"/>
    </row>
    <row r="18" spans="1:11" ht="12.75">
      <c r="A18" s="188" t="s">
        <v>1970</v>
      </c>
      <c r="B18" s="189" t="s">
        <v>2846</v>
      </c>
      <c r="C18" s="189" t="s">
        <v>1722</v>
      </c>
      <c r="D18" s="190" t="s">
        <v>1971</v>
      </c>
      <c r="E18" s="103" t="s">
        <v>1023</v>
      </c>
      <c r="F18" s="103" t="s">
        <v>979</v>
      </c>
      <c r="G18" s="103" t="s">
        <v>980</v>
      </c>
      <c r="H18" s="103" t="s">
        <v>974</v>
      </c>
      <c r="I18" s="103" t="s">
        <v>1723</v>
      </c>
      <c r="J18" s="103" t="s">
        <v>491</v>
      </c>
      <c r="K18" s="131"/>
    </row>
    <row r="19" spans="1:11" ht="12.75">
      <c r="A19" s="188" t="s">
        <v>1028</v>
      </c>
      <c r="B19" s="189" t="s">
        <v>2846</v>
      </c>
      <c r="C19" s="189" t="s">
        <v>1029</v>
      </c>
      <c r="D19" s="190" t="s">
        <v>1029</v>
      </c>
      <c r="E19" s="103" t="s">
        <v>1023</v>
      </c>
      <c r="F19" s="103" t="s">
        <v>1031</v>
      </c>
      <c r="G19" s="103" t="s">
        <v>980</v>
      </c>
      <c r="H19" s="103" t="s">
        <v>974</v>
      </c>
      <c r="I19" s="103" t="s">
        <v>1724</v>
      </c>
      <c r="J19" s="103" t="s">
        <v>488</v>
      </c>
      <c r="K19" s="131"/>
    </row>
    <row r="20" spans="1:11" ht="12.75">
      <c r="A20" s="188" t="s">
        <v>1032</v>
      </c>
      <c r="B20" s="189" t="s">
        <v>2846</v>
      </c>
      <c r="C20" s="189" t="s">
        <v>1033</v>
      </c>
      <c r="D20" s="190" t="s">
        <v>1033</v>
      </c>
      <c r="E20" s="103" t="s">
        <v>1023</v>
      </c>
      <c r="F20" s="103" t="s">
        <v>979</v>
      </c>
      <c r="G20" s="103" t="s">
        <v>980</v>
      </c>
      <c r="H20" s="103" t="s">
        <v>974</v>
      </c>
      <c r="I20" s="103" t="s">
        <v>1725</v>
      </c>
      <c r="J20" s="103" t="s">
        <v>488</v>
      </c>
      <c r="K20" s="131"/>
    </row>
    <row r="21" spans="1:11" ht="12.75">
      <c r="A21" s="188" t="s">
        <v>1945</v>
      </c>
      <c r="B21" s="189" t="s">
        <v>2846</v>
      </c>
      <c r="C21" s="189" t="s">
        <v>1033</v>
      </c>
      <c r="D21" s="190" t="s">
        <v>1946</v>
      </c>
      <c r="E21" s="103" t="s">
        <v>1023</v>
      </c>
      <c r="F21" s="103" t="s">
        <v>979</v>
      </c>
      <c r="G21" s="103" t="s">
        <v>980</v>
      </c>
      <c r="H21" s="103" t="s">
        <v>974</v>
      </c>
      <c r="I21" s="103" t="s">
        <v>1725</v>
      </c>
      <c r="J21" s="103" t="s">
        <v>491</v>
      </c>
      <c r="K21" s="131"/>
    </row>
    <row r="22" spans="1:11" ht="12.75">
      <c r="A22" s="188" t="s">
        <v>1035</v>
      </c>
      <c r="B22" s="189" t="s">
        <v>2846</v>
      </c>
      <c r="C22" s="189" t="s">
        <v>1726</v>
      </c>
      <c r="D22" s="190" t="s">
        <v>1036</v>
      </c>
      <c r="E22" s="103" t="s">
        <v>1030</v>
      </c>
      <c r="F22" s="103" t="s">
        <v>979</v>
      </c>
      <c r="G22" s="103" t="s">
        <v>980</v>
      </c>
      <c r="H22" s="103" t="s">
        <v>974</v>
      </c>
      <c r="I22" s="103" t="s">
        <v>1727</v>
      </c>
      <c r="J22" s="103" t="s">
        <v>488</v>
      </c>
      <c r="K22" s="131"/>
    </row>
    <row r="23" spans="1:11" ht="12.75">
      <c r="A23" s="188" t="s">
        <v>1038</v>
      </c>
      <c r="B23" s="189" t="s">
        <v>2846</v>
      </c>
      <c r="C23" s="189" t="s">
        <v>1039</v>
      </c>
      <c r="D23" s="190" t="s">
        <v>1039</v>
      </c>
      <c r="E23" s="103" t="s">
        <v>1034</v>
      </c>
      <c r="F23" s="103" t="s">
        <v>979</v>
      </c>
      <c r="G23" s="103" t="s">
        <v>980</v>
      </c>
      <c r="H23" s="103" t="s">
        <v>974</v>
      </c>
      <c r="I23" s="103" t="s">
        <v>1728</v>
      </c>
      <c r="J23" s="103" t="s">
        <v>488</v>
      </c>
      <c r="K23" s="131"/>
    </row>
    <row r="24" spans="1:11" ht="12.75">
      <c r="A24" s="188" t="s">
        <v>1708</v>
      </c>
      <c r="B24" s="189" t="s">
        <v>2846</v>
      </c>
      <c r="C24" s="189" t="s">
        <v>1039</v>
      </c>
      <c r="D24" s="190" t="s">
        <v>1011</v>
      </c>
      <c r="E24" s="103" t="s">
        <v>1034</v>
      </c>
      <c r="F24" s="103" t="s">
        <v>979</v>
      </c>
      <c r="G24" s="103" t="s">
        <v>980</v>
      </c>
      <c r="H24" s="103" t="s">
        <v>974</v>
      </c>
      <c r="I24" s="103" t="s">
        <v>1728</v>
      </c>
      <c r="J24" s="103" t="s">
        <v>491</v>
      </c>
      <c r="K24" s="131"/>
    </row>
    <row r="25" spans="1:11" ht="12.75">
      <c r="A25" s="188" t="s">
        <v>1709</v>
      </c>
      <c r="B25" s="189" t="s">
        <v>2846</v>
      </c>
      <c r="C25" s="189" t="s">
        <v>1039</v>
      </c>
      <c r="D25" s="190" t="s">
        <v>1012</v>
      </c>
      <c r="E25" s="103" t="s">
        <v>1037</v>
      </c>
      <c r="F25" s="103" t="s">
        <v>979</v>
      </c>
      <c r="G25" s="103" t="s">
        <v>980</v>
      </c>
      <c r="H25" s="103" t="s">
        <v>974</v>
      </c>
      <c r="I25" s="103" t="s">
        <v>1728</v>
      </c>
      <c r="J25" s="103" t="s">
        <v>491</v>
      </c>
      <c r="K25" s="131"/>
    </row>
    <row r="26" spans="1:11" ht="12.75">
      <c r="A26" s="188" t="s">
        <v>1947</v>
      </c>
      <c r="B26" s="189" t="s">
        <v>2846</v>
      </c>
      <c r="C26" s="189" t="s">
        <v>1039</v>
      </c>
      <c r="D26" s="190" t="s">
        <v>1948</v>
      </c>
      <c r="E26" s="103" t="s">
        <v>1040</v>
      </c>
      <c r="F26" s="103" t="s">
        <v>979</v>
      </c>
      <c r="G26" s="103" t="s">
        <v>980</v>
      </c>
      <c r="H26" s="103" t="s">
        <v>974</v>
      </c>
      <c r="I26" s="103" t="s">
        <v>1728</v>
      </c>
      <c r="J26" s="103" t="s">
        <v>488</v>
      </c>
      <c r="K26" s="131"/>
    </row>
    <row r="27" spans="1:11" ht="12.75">
      <c r="A27" s="188" t="s">
        <v>1686</v>
      </c>
      <c r="B27" s="189" t="s">
        <v>2846</v>
      </c>
      <c r="C27" s="189" t="s">
        <v>1250</v>
      </c>
      <c r="D27" s="190" t="s">
        <v>1250</v>
      </c>
      <c r="E27" s="103" t="s">
        <v>1010</v>
      </c>
      <c r="F27" s="103" t="s">
        <v>979</v>
      </c>
      <c r="G27" s="103" t="s">
        <v>980</v>
      </c>
      <c r="H27" s="103" t="s">
        <v>974</v>
      </c>
      <c r="I27" s="103" t="s">
        <v>1729</v>
      </c>
      <c r="J27" s="103" t="s">
        <v>491</v>
      </c>
      <c r="K27" s="131"/>
    </row>
    <row r="28" spans="1:11" ht="12.75">
      <c r="A28" s="188" t="s">
        <v>1688</v>
      </c>
      <c r="B28" s="189" t="s">
        <v>2846</v>
      </c>
      <c r="C28" s="189" t="s">
        <v>1251</v>
      </c>
      <c r="D28" s="190" t="s">
        <v>1251</v>
      </c>
      <c r="E28" s="103" t="s">
        <v>1010</v>
      </c>
      <c r="F28" s="103" t="s">
        <v>979</v>
      </c>
      <c r="G28" s="103" t="s">
        <v>980</v>
      </c>
      <c r="H28" s="103" t="s">
        <v>974</v>
      </c>
      <c r="I28" s="103" t="s">
        <v>1729</v>
      </c>
      <c r="J28" s="103" t="s">
        <v>491</v>
      </c>
      <c r="K28" s="131"/>
    </row>
    <row r="29" spans="1:11" ht="12.75">
      <c r="A29" s="188" t="s">
        <v>1690</v>
      </c>
      <c r="B29" s="189" t="s">
        <v>2846</v>
      </c>
      <c r="C29" s="189" t="s">
        <v>1691</v>
      </c>
      <c r="D29" s="190" t="s">
        <v>1691</v>
      </c>
      <c r="E29" s="103" t="s">
        <v>1010</v>
      </c>
      <c r="F29" s="103" t="s">
        <v>979</v>
      </c>
      <c r="G29" s="103" t="s">
        <v>980</v>
      </c>
      <c r="H29" s="103" t="s">
        <v>974</v>
      </c>
      <c r="I29" s="103" t="s">
        <v>1729</v>
      </c>
      <c r="J29" s="103" t="s">
        <v>491</v>
      </c>
      <c r="K29" s="131"/>
    </row>
    <row r="30" spans="1:11" ht="12.75">
      <c r="A30" s="188" t="s">
        <v>1041</v>
      </c>
      <c r="B30" s="189" t="s">
        <v>2846</v>
      </c>
      <c r="C30" s="189" t="s">
        <v>2847</v>
      </c>
      <c r="D30" s="190" t="s">
        <v>2848</v>
      </c>
      <c r="E30" s="103" t="s">
        <v>1687</v>
      </c>
      <c r="F30" s="103" t="s">
        <v>979</v>
      </c>
      <c r="G30" s="103" t="s">
        <v>980</v>
      </c>
      <c r="H30" s="103" t="s">
        <v>974</v>
      </c>
      <c r="I30" s="103" t="s">
        <v>1730</v>
      </c>
      <c r="J30" s="103" t="s">
        <v>488</v>
      </c>
      <c r="K30" s="131"/>
    </row>
    <row r="31" spans="1:11" ht="12.75">
      <c r="A31" s="188" t="s">
        <v>1043</v>
      </c>
      <c r="B31" s="189" t="s">
        <v>2846</v>
      </c>
      <c r="C31" s="189" t="s">
        <v>2847</v>
      </c>
      <c r="D31" s="190" t="s">
        <v>2849</v>
      </c>
      <c r="E31" s="103" t="s">
        <v>1689</v>
      </c>
      <c r="F31" s="103" t="s">
        <v>979</v>
      </c>
      <c r="G31" s="103" t="s">
        <v>980</v>
      </c>
      <c r="H31" s="103" t="s">
        <v>974</v>
      </c>
      <c r="I31" s="103" t="s">
        <v>1730</v>
      </c>
      <c r="J31" s="103" t="s">
        <v>491</v>
      </c>
      <c r="K31" s="131"/>
    </row>
    <row r="32" spans="1:11" ht="12.75">
      <c r="A32" s="188" t="s">
        <v>1044</v>
      </c>
      <c r="B32" s="189" t="s">
        <v>2846</v>
      </c>
      <c r="C32" s="189" t="s">
        <v>2850</v>
      </c>
      <c r="D32" s="190" t="s">
        <v>2851</v>
      </c>
      <c r="E32" s="103" t="s">
        <v>1689</v>
      </c>
      <c r="F32" s="103" t="s">
        <v>979</v>
      </c>
      <c r="G32" s="103" t="s">
        <v>980</v>
      </c>
      <c r="H32" s="103" t="s">
        <v>974</v>
      </c>
      <c r="I32" s="103" t="s">
        <v>1731</v>
      </c>
      <c r="J32" s="103" t="s">
        <v>488</v>
      </c>
      <c r="K32" s="131"/>
    </row>
    <row r="33" spans="1:11" ht="12.75">
      <c r="A33" s="188" t="s">
        <v>1045</v>
      </c>
      <c r="B33" s="189" t="s">
        <v>2846</v>
      </c>
      <c r="C33" s="189" t="s">
        <v>2852</v>
      </c>
      <c r="D33" s="190" t="s">
        <v>2853</v>
      </c>
      <c r="E33" s="103" t="s">
        <v>1042</v>
      </c>
      <c r="F33" s="103" t="s">
        <v>979</v>
      </c>
      <c r="G33" s="103" t="s">
        <v>980</v>
      </c>
      <c r="H33" s="103" t="s">
        <v>974</v>
      </c>
      <c r="I33" s="103" t="s">
        <v>1731</v>
      </c>
      <c r="J33" s="103" t="s">
        <v>491</v>
      </c>
      <c r="K33" s="131"/>
    </row>
    <row r="34" spans="1:11" ht="12.75">
      <c r="A34" s="188" t="s">
        <v>1046</v>
      </c>
      <c r="B34" s="189" t="s">
        <v>2846</v>
      </c>
      <c r="C34" s="189" t="s">
        <v>2854</v>
      </c>
      <c r="D34" s="190" t="s">
        <v>2855</v>
      </c>
      <c r="E34" s="103" t="s">
        <v>1042</v>
      </c>
      <c r="F34" s="103" t="s">
        <v>979</v>
      </c>
      <c r="G34" s="103" t="s">
        <v>980</v>
      </c>
      <c r="H34" s="103" t="s">
        <v>974</v>
      </c>
      <c r="I34" s="103" t="s">
        <v>1732</v>
      </c>
      <c r="J34" s="103" t="s">
        <v>488</v>
      </c>
      <c r="K34" s="131"/>
    </row>
    <row r="35" spans="1:11" ht="12.75">
      <c r="A35" s="188" t="s">
        <v>1047</v>
      </c>
      <c r="B35" s="189" t="s">
        <v>2846</v>
      </c>
      <c r="C35" s="189" t="s">
        <v>2854</v>
      </c>
      <c r="D35" s="190" t="s">
        <v>2856</v>
      </c>
      <c r="E35" s="103" t="s">
        <v>1042</v>
      </c>
      <c r="F35" s="103" t="s">
        <v>979</v>
      </c>
      <c r="G35" s="103" t="s">
        <v>980</v>
      </c>
      <c r="H35" s="103" t="s">
        <v>974</v>
      </c>
      <c r="I35" s="103" t="s">
        <v>1732</v>
      </c>
      <c r="J35" s="103" t="s">
        <v>491</v>
      </c>
      <c r="K35" s="131"/>
    </row>
    <row r="36" spans="1:11" ht="12.75">
      <c r="A36" s="188" t="s">
        <v>1048</v>
      </c>
      <c r="B36" s="189" t="s">
        <v>2846</v>
      </c>
      <c r="C36" s="189" t="s">
        <v>2857</v>
      </c>
      <c r="D36" s="190" t="s">
        <v>2858</v>
      </c>
      <c r="E36" s="103" t="s">
        <v>1042</v>
      </c>
      <c r="F36" s="103" t="s">
        <v>979</v>
      </c>
      <c r="G36" s="103" t="s">
        <v>980</v>
      </c>
      <c r="H36" s="103" t="s">
        <v>974</v>
      </c>
      <c r="I36" s="103" t="s">
        <v>1733</v>
      </c>
      <c r="J36" s="103" t="s">
        <v>488</v>
      </c>
      <c r="K36" s="131"/>
    </row>
    <row r="37" spans="1:11" ht="12.75">
      <c r="A37" s="188" t="s">
        <v>1049</v>
      </c>
      <c r="B37" s="189" t="s">
        <v>2846</v>
      </c>
      <c r="C37" s="189" t="s">
        <v>2857</v>
      </c>
      <c r="D37" s="190" t="s">
        <v>2859</v>
      </c>
      <c r="E37" s="103" t="s">
        <v>1042</v>
      </c>
      <c r="F37" s="103" t="s">
        <v>979</v>
      </c>
      <c r="G37" s="103" t="s">
        <v>980</v>
      </c>
      <c r="H37" s="103" t="s">
        <v>974</v>
      </c>
      <c r="I37" s="103" t="s">
        <v>1733</v>
      </c>
      <c r="J37" s="103" t="s">
        <v>491</v>
      </c>
      <c r="K37" s="131"/>
    </row>
    <row r="38" spans="1:11" ht="12.75">
      <c r="A38" s="188" t="s">
        <v>1050</v>
      </c>
      <c r="B38" s="189" t="s">
        <v>2846</v>
      </c>
      <c r="C38" s="189" t="s">
        <v>2860</v>
      </c>
      <c r="D38" s="190" t="s">
        <v>2861</v>
      </c>
      <c r="E38" s="103" t="s">
        <v>1042</v>
      </c>
      <c r="F38" s="103" t="s">
        <v>979</v>
      </c>
      <c r="G38" s="103" t="s">
        <v>980</v>
      </c>
      <c r="H38" s="103" t="s">
        <v>974</v>
      </c>
      <c r="I38" s="103" t="s">
        <v>1734</v>
      </c>
      <c r="J38" s="103" t="s">
        <v>488</v>
      </c>
      <c r="K38" s="131"/>
    </row>
    <row r="39" spans="1:11" ht="12.75">
      <c r="A39" s="188" t="s">
        <v>1051</v>
      </c>
      <c r="B39" s="189" t="s">
        <v>2846</v>
      </c>
      <c r="C39" s="189" t="s">
        <v>2860</v>
      </c>
      <c r="D39" s="190" t="s">
        <v>2862</v>
      </c>
      <c r="E39" s="103" t="s">
        <v>1042</v>
      </c>
      <c r="F39" s="103" t="s">
        <v>979</v>
      </c>
      <c r="G39" s="103" t="s">
        <v>980</v>
      </c>
      <c r="H39" s="103" t="s">
        <v>974</v>
      </c>
      <c r="I39" s="103" t="s">
        <v>1734</v>
      </c>
      <c r="J39" s="103" t="s">
        <v>491</v>
      </c>
      <c r="K39" s="131"/>
    </row>
    <row r="40" spans="1:11" ht="12.75">
      <c r="A40" s="188" t="s">
        <v>1052</v>
      </c>
      <c r="B40" s="189" t="s">
        <v>2846</v>
      </c>
      <c r="C40" s="189" t="s">
        <v>2863</v>
      </c>
      <c r="D40" s="190" t="s">
        <v>2864</v>
      </c>
      <c r="E40" s="103" t="s">
        <v>1042</v>
      </c>
      <c r="F40" s="103" t="s">
        <v>979</v>
      </c>
      <c r="G40" s="103" t="s">
        <v>980</v>
      </c>
      <c r="H40" s="103" t="s">
        <v>974</v>
      </c>
      <c r="I40" s="103" t="s">
        <v>1735</v>
      </c>
      <c r="J40" s="103" t="s">
        <v>488</v>
      </c>
      <c r="K40" s="131"/>
    </row>
    <row r="41" spans="1:11" ht="12.75">
      <c r="A41" s="188" t="s">
        <v>1053</v>
      </c>
      <c r="B41" s="189" t="s">
        <v>2846</v>
      </c>
      <c r="C41" s="189" t="s">
        <v>2863</v>
      </c>
      <c r="D41" s="190" t="s">
        <v>2865</v>
      </c>
      <c r="E41" s="103" t="s">
        <v>1042</v>
      </c>
      <c r="F41" s="103" t="s">
        <v>979</v>
      </c>
      <c r="G41" s="103" t="s">
        <v>980</v>
      </c>
      <c r="H41" s="103" t="s">
        <v>974</v>
      </c>
      <c r="I41" s="103" t="s">
        <v>1735</v>
      </c>
      <c r="J41" s="103" t="s">
        <v>491</v>
      </c>
      <c r="K41" s="131"/>
    </row>
    <row r="42" spans="1:11" ht="12.75">
      <c r="A42" s="188" t="s">
        <v>1054</v>
      </c>
      <c r="B42" s="189" t="s">
        <v>2846</v>
      </c>
      <c r="C42" s="189" t="s">
        <v>2866</v>
      </c>
      <c r="D42" s="190" t="s">
        <v>2867</v>
      </c>
      <c r="E42" s="103" t="s">
        <v>1042</v>
      </c>
      <c r="F42" s="103" t="s">
        <v>979</v>
      </c>
      <c r="G42" s="103" t="s">
        <v>980</v>
      </c>
      <c r="H42" s="103" t="s">
        <v>974</v>
      </c>
      <c r="I42" s="103" t="s">
        <v>1736</v>
      </c>
      <c r="J42" s="103" t="s">
        <v>488</v>
      </c>
      <c r="K42" s="131"/>
    </row>
    <row r="43" spans="1:11" ht="12.75">
      <c r="A43" s="188" t="s">
        <v>1055</v>
      </c>
      <c r="B43" s="189" t="s">
        <v>2846</v>
      </c>
      <c r="C43" s="189" t="s">
        <v>2866</v>
      </c>
      <c r="D43" s="190" t="s">
        <v>2868</v>
      </c>
      <c r="E43" s="103" t="s">
        <v>1042</v>
      </c>
      <c r="F43" s="103" t="s">
        <v>979</v>
      </c>
      <c r="G43" s="103" t="s">
        <v>980</v>
      </c>
      <c r="H43" s="103" t="s">
        <v>974</v>
      </c>
      <c r="I43" s="103" t="s">
        <v>1736</v>
      </c>
      <c r="J43" s="103" t="s">
        <v>491</v>
      </c>
      <c r="K43" s="131"/>
    </row>
    <row r="44" spans="1:11" ht="12.75">
      <c r="A44" s="188" t="s">
        <v>1056</v>
      </c>
      <c r="B44" s="189" t="s">
        <v>2846</v>
      </c>
      <c r="C44" s="189" t="s">
        <v>2869</v>
      </c>
      <c r="D44" s="190" t="s">
        <v>2870</v>
      </c>
      <c r="E44" s="103" t="s">
        <v>1042</v>
      </c>
      <c r="F44" s="103" t="s">
        <v>979</v>
      </c>
      <c r="G44" s="103" t="s">
        <v>980</v>
      </c>
      <c r="H44" s="103" t="s">
        <v>974</v>
      </c>
      <c r="I44" s="103" t="s">
        <v>1737</v>
      </c>
      <c r="J44" s="103" t="s">
        <v>488</v>
      </c>
      <c r="K44" s="131"/>
    </row>
    <row r="45" spans="1:11" ht="12.75">
      <c r="A45" s="188" t="s">
        <v>1057</v>
      </c>
      <c r="B45" s="189" t="s">
        <v>2846</v>
      </c>
      <c r="C45" s="189" t="s">
        <v>2869</v>
      </c>
      <c r="D45" s="190" t="s">
        <v>2871</v>
      </c>
      <c r="E45" s="103" t="s">
        <v>1042</v>
      </c>
      <c r="F45" s="103" t="s">
        <v>979</v>
      </c>
      <c r="G45" s="103" t="s">
        <v>980</v>
      </c>
      <c r="H45" s="103" t="s">
        <v>974</v>
      </c>
      <c r="I45" s="103" t="s">
        <v>1737</v>
      </c>
      <c r="J45" s="103" t="s">
        <v>491</v>
      </c>
      <c r="K45" s="131"/>
    </row>
    <row r="46" spans="1:11" ht="12.75">
      <c r="A46" s="188" t="s">
        <v>1058</v>
      </c>
      <c r="B46" s="189" t="s">
        <v>2846</v>
      </c>
      <c r="C46" s="189" t="s">
        <v>2872</v>
      </c>
      <c r="D46" s="190" t="s">
        <v>2873</v>
      </c>
      <c r="E46" s="103" t="s">
        <v>1042</v>
      </c>
      <c r="F46" s="103" t="s">
        <v>979</v>
      </c>
      <c r="G46" s="103" t="s">
        <v>980</v>
      </c>
      <c r="H46" s="103" t="s">
        <v>974</v>
      </c>
      <c r="I46" s="103" t="s">
        <v>1738</v>
      </c>
      <c r="J46" s="103" t="s">
        <v>488</v>
      </c>
      <c r="K46" s="131"/>
    </row>
    <row r="47" spans="1:11" ht="12.75">
      <c r="A47" s="188" t="s">
        <v>1059</v>
      </c>
      <c r="B47" s="189" t="s">
        <v>2846</v>
      </c>
      <c r="C47" s="189" t="s">
        <v>2872</v>
      </c>
      <c r="D47" s="190" t="s">
        <v>2874</v>
      </c>
      <c r="E47" s="103" t="s">
        <v>1042</v>
      </c>
      <c r="F47" s="103" t="s">
        <v>979</v>
      </c>
      <c r="G47" s="103" t="s">
        <v>980</v>
      </c>
      <c r="H47" s="103" t="s">
        <v>974</v>
      </c>
      <c r="I47" s="103" t="s">
        <v>1738</v>
      </c>
      <c r="J47" s="103" t="s">
        <v>491</v>
      </c>
      <c r="K47" s="131"/>
    </row>
    <row r="48" spans="1:11" ht="12.75">
      <c r="A48" s="188" t="s">
        <v>1060</v>
      </c>
      <c r="B48" s="189" t="s">
        <v>2846</v>
      </c>
      <c r="C48" s="189" t="s">
        <v>2875</v>
      </c>
      <c r="D48" s="190" t="s">
        <v>2876</v>
      </c>
      <c r="E48" s="103" t="s">
        <v>1042</v>
      </c>
      <c r="F48" s="103" t="s">
        <v>979</v>
      </c>
      <c r="G48" s="103" t="s">
        <v>980</v>
      </c>
      <c r="H48" s="103" t="s">
        <v>974</v>
      </c>
      <c r="I48" s="103" t="s">
        <v>1739</v>
      </c>
      <c r="J48" s="103" t="s">
        <v>488</v>
      </c>
      <c r="K48" s="131"/>
    </row>
    <row r="49" spans="1:11" ht="12.75">
      <c r="A49" s="188" t="s">
        <v>1061</v>
      </c>
      <c r="B49" s="189" t="s">
        <v>2846</v>
      </c>
      <c r="C49" s="189" t="s">
        <v>2875</v>
      </c>
      <c r="D49" s="190" t="s">
        <v>2877</v>
      </c>
      <c r="E49" s="103" t="s">
        <v>1042</v>
      </c>
      <c r="F49" s="103" t="s">
        <v>979</v>
      </c>
      <c r="G49" s="103" t="s">
        <v>980</v>
      </c>
      <c r="H49" s="103" t="s">
        <v>974</v>
      </c>
      <c r="I49" s="103" t="s">
        <v>1739</v>
      </c>
      <c r="J49" s="103" t="s">
        <v>491</v>
      </c>
      <c r="K49" s="131"/>
    </row>
    <row r="50" spans="1:11" ht="12.75">
      <c r="A50" s="188" t="s">
        <v>1062</v>
      </c>
      <c r="B50" s="189" t="s">
        <v>2846</v>
      </c>
      <c r="C50" s="189" t="s">
        <v>2878</v>
      </c>
      <c r="D50" s="190" t="s">
        <v>2879</v>
      </c>
      <c r="E50" s="103" t="s">
        <v>1042</v>
      </c>
      <c r="F50" s="103" t="s">
        <v>979</v>
      </c>
      <c r="G50" s="103" t="s">
        <v>980</v>
      </c>
      <c r="H50" s="103" t="s">
        <v>974</v>
      </c>
      <c r="I50" s="103" t="s">
        <v>1740</v>
      </c>
      <c r="J50" s="103" t="s">
        <v>488</v>
      </c>
      <c r="K50" s="131"/>
    </row>
    <row r="51" spans="1:11" ht="12.75">
      <c r="A51" s="188" t="s">
        <v>1063</v>
      </c>
      <c r="B51" s="189" t="s">
        <v>2846</v>
      </c>
      <c r="C51" s="189" t="s">
        <v>2878</v>
      </c>
      <c r="D51" s="190" t="s">
        <v>2880</v>
      </c>
      <c r="E51" s="103" t="s">
        <v>1042</v>
      </c>
      <c r="F51" s="103" t="s">
        <v>979</v>
      </c>
      <c r="G51" s="103" t="s">
        <v>980</v>
      </c>
      <c r="H51" s="103" t="s">
        <v>974</v>
      </c>
      <c r="I51" s="103" t="s">
        <v>1740</v>
      </c>
      <c r="J51" s="103" t="s">
        <v>491</v>
      </c>
      <c r="K51" s="131"/>
    </row>
    <row r="52" spans="1:11" ht="12.75">
      <c r="A52" s="188" t="s">
        <v>1064</v>
      </c>
      <c r="B52" s="189" t="s">
        <v>2846</v>
      </c>
      <c r="C52" s="189" t="s">
        <v>2881</v>
      </c>
      <c r="D52" s="190" t="s">
        <v>2882</v>
      </c>
      <c r="E52" s="103" t="s">
        <v>1042</v>
      </c>
      <c r="F52" s="103" t="s">
        <v>979</v>
      </c>
      <c r="G52" s="103" t="s">
        <v>980</v>
      </c>
      <c r="H52" s="103" t="s">
        <v>974</v>
      </c>
      <c r="I52" s="103" t="s">
        <v>1740</v>
      </c>
      <c r="J52" s="103" t="s">
        <v>488</v>
      </c>
      <c r="K52" s="131"/>
    </row>
    <row r="53" spans="1:11" ht="12.75">
      <c r="A53" s="188" t="s">
        <v>1065</v>
      </c>
      <c r="B53" s="189" t="s">
        <v>2846</v>
      </c>
      <c r="C53" s="189" t="s">
        <v>2881</v>
      </c>
      <c r="D53" s="190" t="s">
        <v>2883</v>
      </c>
      <c r="E53" s="103" t="s">
        <v>1042</v>
      </c>
      <c r="F53" s="103" t="s">
        <v>979</v>
      </c>
      <c r="G53" s="103" t="s">
        <v>980</v>
      </c>
      <c r="H53" s="103" t="s">
        <v>974</v>
      </c>
      <c r="I53" s="103" t="s">
        <v>1741</v>
      </c>
      <c r="J53" s="103" t="s">
        <v>491</v>
      </c>
      <c r="K53" s="131"/>
    </row>
    <row r="54" spans="1:11" ht="12.75">
      <c r="A54" s="188" t="s">
        <v>1066</v>
      </c>
      <c r="B54" s="189" t="s">
        <v>2846</v>
      </c>
      <c r="C54" s="189" t="s">
        <v>2881</v>
      </c>
      <c r="D54" s="190" t="s">
        <v>1067</v>
      </c>
      <c r="E54" s="103" t="s">
        <v>1042</v>
      </c>
      <c r="F54" s="103" t="s">
        <v>979</v>
      </c>
      <c r="G54" s="103" t="s">
        <v>980</v>
      </c>
      <c r="H54" s="103" t="s">
        <v>974</v>
      </c>
      <c r="I54" s="103" t="s">
        <v>1741</v>
      </c>
      <c r="J54" s="103" t="s">
        <v>491</v>
      </c>
      <c r="K54" s="131"/>
    </row>
    <row r="55" spans="1:11" ht="12.75">
      <c r="A55" s="188" t="s">
        <v>1068</v>
      </c>
      <c r="B55" s="189" t="s">
        <v>2846</v>
      </c>
      <c r="C55" s="189" t="s">
        <v>1069</v>
      </c>
      <c r="D55" s="190" t="s">
        <v>1070</v>
      </c>
      <c r="E55" s="103" t="s">
        <v>1042</v>
      </c>
      <c r="F55" s="103" t="s">
        <v>979</v>
      </c>
      <c r="G55" s="103" t="s">
        <v>980</v>
      </c>
      <c r="H55" s="103" t="s">
        <v>974</v>
      </c>
      <c r="I55" s="103" t="s">
        <v>1742</v>
      </c>
      <c r="J55" s="103" t="s">
        <v>488</v>
      </c>
      <c r="K55" s="131"/>
    </row>
    <row r="56" spans="1:11" ht="12.75">
      <c r="A56" s="188" t="s">
        <v>1071</v>
      </c>
      <c r="B56" s="189" t="s">
        <v>2846</v>
      </c>
      <c r="C56" s="189" t="s">
        <v>1069</v>
      </c>
      <c r="D56" s="190" t="s">
        <v>1072</v>
      </c>
      <c r="E56" s="103" t="s">
        <v>1042</v>
      </c>
      <c r="F56" s="103" t="s">
        <v>979</v>
      </c>
      <c r="G56" s="103" t="s">
        <v>980</v>
      </c>
      <c r="H56" s="103" t="s">
        <v>974</v>
      </c>
      <c r="I56" s="103" t="s">
        <v>1742</v>
      </c>
      <c r="J56" s="103" t="s">
        <v>491</v>
      </c>
      <c r="K56" s="131"/>
    </row>
    <row r="57" spans="1:11" ht="12.75">
      <c r="A57" s="188" t="s">
        <v>1073</v>
      </c>
      <c r="B57" s="189" t="s">
        <v>2846</v>
      </c>
      <c r="C57" s="189" t="s">
        <v>2884</v>
      </c>
      <c r="D57" s="190" t="s">
        <v>2885</v>
      </c>
      <c r="E57" s="103" t="s">
        <v>1042</v>
      </c>
      <c r="F57" s="103" t="s">
        <v>979</v>
      </c>
      <c r="G57" s="103" t="s">
        <v>980</v>
      </c>
      <c r="H57" s="103" t="s">
        <v>974</v>
      </c>
      <c r="I57" s="103" t="s">
        <v>1743</v>
      </c>
      <c r="J57" s="103" t="s">
        <v>488</v>
      </c>
      <c r="K57" s="131"/>
    </row>
    <row r="58" spans="1:11" ht="12.75">
      <c r="A58" s="188" t="s">
        <v>1074</v>
      </c>
      <c r="B58" s="189" t="s">
        <v>2846</v>
      </c>
      <c r="C58" s="189" t="s">
        <v>2884</v>
      </c>
      <c r="D58" s="190" t="s">
        <v>2886</v>
      </c>
      <c r="E58" s="103" t="s">
        <v>1042</v>
      </c>
      <c r="F58" s="103" t="s">
        <v>979</v>
      </c>
      <c r="G58" s="103" t="s">
        <v>980</v>
      </c>
      <c r="H58" s="103" t="s">
        <v>974</v>
      </c>
      <c r="I58" s="103" t="s">
        <v>1743</v>
      </c>
      <c r="J58" s="103" t="s">
        <v>491</v>
      </c>
      <c r="K58" s="131"/>
    </row>
    <row r="59" spans="1:11" ht="12.75">
      <c r="A59" s="188" t="s">
        <v>1075</v>
      </c>
      <c r="B59" s="189" t="s">
        <v>2846</v>
      </c>
      <c r="C59" s="189" t="s">
        <v>2887</v>
      </c>
      <c r="D59" s="190" t="s">
        <v>2888</v>
      </c>
      <c r="E59" s="103" t="s">
        <v>1042</v>
      </c>
      <c r="F59" s="103" t="s">
        <v>979</v>
      </c>
      <c r="G59" s="103" t="s">
        <v>980</v>
      </c>
      <c r="H59" s="103" t="s">
        <v>974</v>
      </c>
      <c r="I59" s="103" t="s">
        <v>1744</v>
      </c>
      <c r="J59" s="103" t="s">
        <v>488</v>
      </c>
      <c r="K59" s="131"/>
    </row>
    <row r="60" spans="1:11" ht="12.75">
      <c r="A60" s="188" t="s">
        <v>2923</v>
      </c>
      <c r="B60" s="189" t="s">
        <v>2846</v>
      </c>
      <c r="C60" s="189" t="s">
        <v>2887</v>
      </c>
      <c r="D60" s="190" t="s">
        <v>2889</v>
      </c>
      <c r="E60" s="103" t="s">
        <v>1042</v>
      </c>
      <c r="F60" s="103" t="s">
        <v>979</v>
      </c>
      <c r="G60" s="103" t="s">
        <v>980</v>
      </c>
      <c r="H60" s="103" t="s">
        <v>974</v>
      </c>
      <c r="I60" s="103" t="s">
        <v>1744</v>
      </c>
      <c r="J60" s="103" t="s">
        <v>491</v>
      </c>
      <c r="K60" s="131"/>
    </row>
    <row r="61" spans="1:11" ht="12.75">
      <c r="A61" s="188" t="s">
        <v>2890</v>
      </c>
      <c r="B61" s="189" t="s">
        <v>2846</v>
      </c>
      <c r="C61" s="189" t="s">
        <v>2891</v>
      </c>
      <c r="D61" s="190" t="s">
        <v>2892</v>
      </c>
      <c r="E61" s="103" t="s">
        <v>1042</v>
      </c>
      <c r="F61" s="103" t="s">
        <v>979</v>
      </c>
      <c r="G61" s="103" t="s">
        <v>980</v>
      </c>
      <c r="H61" s="103" t="s">
        <v>974</v>
      </c>
      <c r="I61" s="103" t="s">
        <v>1745</v>
      </c>
      <c r="J61" s="103" t="s">
        <v>488</v>
      </c>
      <c r="K61" s="131"/>
    </row>
    <row r="62" spans="1:11" s="206" customFormat="1" ht="12.75">
      <c r="A62" s="201" t="s">
        <v>2942</v>
      </c>
      <c r="B62" s="202" t="s">
        <v>2846</v>
      </c>
      <c r="C62" s="202" t="s">
        <v>2891</v>
      </c>
      <c r="D62" s="203" t="s">
        <v>2943</v>
      </c>
      <c r="E62" s="204"/>
      <c r="F62" s="204"/>
      <c r="G62" s="204"/>
      <c r="H62" s="204"/>
      <c r="I62" s="204"/>
      <c r="J62" s="204"/>
      <c r="K62" s="205"/>
    </row>
    <row r="63" spans="1:11" ht="12.75">
      <c r="A63" s="188" t="s">
        <v>1076</v>
      </c>
      <c r="B63" s="189" t="s">
        <v>1077</v>
      </c>
      <c r="C63" s="189" t="s">
        <v>1078</v>
      </c>
      <c r="D63" s="190" t="s">
        <v>1078</v>
      </c>
      <c r="E63" s="103" t="s">
        <v>1042</v>
      </c>
      <c r="F63" s="103" t="s">
        <v>979</v>
      </c>
      <c r="G63" s="103" t="s">
        <v>980</v>
      </c>
      <c r="H63" s="103" t="s">
        <v>974</v>
      </c>
      <c r="I63" s="103" t="s">
        <v>1745</v>
      </c>
      <c r="J63" s="103" t="s">
        <v>488</v>
      </c>
      <c r="K63" s="131"/>
    </row>
    <row r="64" spans="1:11" ht="12.75">
      <c r="A64" s="188" t="s">
        <v>1080</v>
      </c>
      <c r="B64" s="189" t="s">
        <v>1077</v>
      </c>
      <c r="C64" s="189" t="s">
        <v>1081</v>
      </c>
      <c r="D64" s="190" t="s">
        <v>1081</v>
      </c>
      <c r="E64" s="103" t="s">
        <v>1042</v>
      </c>
      <c r="F64" s="103" t="s">
        <v>979</v>
      </c>
      <c r="G64" s="103" t="s">
        <v>980</v>
      </c>
      <c r="H64" s="103" t="s">
        <v>974</v>
      </c>
      <c r="I64" s="103" t="s">
        <v>1745</v>
      </c>
      <c r="J64" s="103" t="s">
        <v>488</v>
      </c>
      <c r="K64" s="131"/>
    </row>
    <row r="65" spans="1:11" ht="12.75">
      <c r="A65" s="188" t="s">
        <v>1083</v>
      </c>
      <c r="B65" s="189" t="s">
        <v>1077</v>
      </c>
      <c r="C65" s="189" t="s">
        <v>1081</v>
      </c>
      <c r="D65" s="192" t="s">
        <v>1972</v>
      </c>
      <c r="E65" s="103" t="s">
        <v>1079</v>
      </c>
      <c r="F65" s="103" t="s">
        <v>979</v>
      </c>
      <c r="G65" s="103" t="s">
        <v>980</v>
      </c>
      <c r="H65" s="103" t="s">
        <v>974</v>
      </c>
      <c r="I65" s="103" t="s">
        <v>1746</v>
      </c>
      <c r="J65" s="103" t="s">
        <v>488</v>
      </c>
      <c r="K65" s="131"/>
    </row>
    <row r="66" spans="1:11" ht="12.75">
      <c r="A66" s="188" t="s">
        <v>1084</v>
      </c>
      <c r="B66" s="189" t="s">
        <v>1077</v>
      </c>
      <c r="C66" s="189" t="s">
        <v>1085</v>
      </c>
      <c r="D66" s="190" t="s">
        <v>1085</v>
      </c>
      <c r="E66" s="103" t="s">
        <v>1082</v>
      </c>
      <c r="F66" s="103" t="s">
        <v>979</v>
      </c>
      <c r="G66" s="103" t="s">
        <v>980</v>
      </c>
      <c r="H66" s="103" t="s">
        <v>974</v>
      </c>
      <c r="I66" s="103" t="s">
        <v>1747</v>
      </c>
      <c r="J66" s="103" t="s">
        <v>488</v>
      </c>
      <c r="K66" s="131"/>
    </row>
    <row r="67" spans="1:11" ht="12.75">
      <c r="A67" s="188" t="s">
        <v>1087</v>
      </c>
      <c r="B67" s="189" t="s">
        <v>1077</v>
      </c>
      <c r="C67" s="189" t="s">
        <v>1088</v>
      </c>
      <c r="D67" s="190" t="s">
        <v>1088</v>
      </c>
      <c r="E67" s="103" t="s">
        <v>1082</v>
      </c>
      <c r="F67" s="103" t="s">
        <v>979</v>
      </c>
      <c r="G67" s="103" t="s">
        <v>980</v>
      </c>
      <c r="H67" s="103" t="s">
        <v>974</v>
      </c>
      <c r="I67" s="103" t="s">
        <v>1748</v>
      </c>
      <c r="J67" s="103" t="s">
        <v>488</v>
      </c>
      <c r="K67" s="131"/>
    </row>
    <row r="68" spans="1:11" ht="12.75">
      <c r="A68" s="188" t="s">
        <v>1090</v>
      </c>
      <c r="B68" s="189" t="s">
        <v>1077</v>
      </c>
      <c r="C68" s="189" t="s">
        <v>1091</v>
      </c>
      <c r="D68" s="190" t="s">
        <v>1091</v>
      </c>
      <c r="E68" s="103" t="s">
        <v>1086</v>
      </c>
      <c r="F68" s="103" t="s">
        <v>979</v>
      </c>
      <c r="G68" s="103" t="s">
        <v>980</v>
      </c>
      <c r="H68" s="103" t="s">
        <v>974</v>
      </c>
      <c r="I68" s="103" t="s">
        <v>1749</v>
      </c>
      <c r="J68" s="103" t="s">
        <v>488</v>
      </c>
      <c r="K68" s="131"/>
    </row>
    <row r="69" spans="1:11" ht="12.75">
      <c r="A69" s="188" t="s">
        <v>1093</v>
      </c>
      <c r="B69" s="189" t="s">
        <v>1094</v>
      </c>
      <c r="C69" s="189" t="s">
        <v>1095</v>
      </c>
      <c r="D69" s="190" t="s">
        <v>1095</v>
      </c>
      <c r="E69" s="103" t="s">
        <v>1089</v>
      </c>
      <c r="F69" s="103" t="s">
        <v>979</v>
      </c>
      <c r="G69" s="103" t="s">
        <v>980</v>
      </c>
      <c r="H69" s="103" t="s">
        <v>974</v>
      </c>
      <c r="I69" s="103" t="s">
        <v>1749</v>
      </c>
      <c r="J69" s="103" t="s">
        <v>488</v>
      </c>
      <c r="K69" s="131"/>
    </row>
    <row r="70" spans="1:11" ht="12.75">
      <c r="A70" s="188" t="s">
        <v>1097</v>
      </c>
      <c r="B70" s="189" t="s">
        <v>1094</v>
      </c>
      <c r="C70" s="189" t="s">
        <v>1095</v>
      </c>
      <c r="D70" s="190" t="s">
        <v>1098</v>
      </c>
      <c r="E70" s="103" t="s">
        <v>1092</v>
      </c>
      <c r="F70" s="103" t="s">
        <v>979</v>
      </c>
      <c r="G70" s="103" t="s">
        <v>980</v>
      </c>
      <c r="H70" s="103" t="s">
        <v>974</v>
      </c>
      <c r="I70" s="103" t="s">
        <v>1749</v>
      </c>
      <c r="J70" s="103" t="s">
        <v>491</v>
      </c>
      <c r="K70" s="131"/>
    </row>
    <row r="71" spans="1:11" ht="12.75">
      <c r="A71" s="188" t="s">
        <v>1973</v>
      </c>
      <c r="B71" s="189" t="s">
        <v>1094</v>
      </c>
      <c r="C71" s="189" t="s">
        <v>1095</v>
      </c>
      <c r="D71" s="190" t="s">
        <v>1974</v>
      </c>
      <c r="E71" s="103" t="s">
        <v>1096</v>
      </c>
      <c r="F71" s="103" t="s">
        <v>979</v>
      </c>
      <c r="G71" s="103" t="s">
        <v>980</v>
      </c>
      <c r="H71" s="103" t="s">
        <v>974</v>
      </c>
      <c r="I71" s="103" t="s">
        <v>1749</v>
      </c>
      <c r="J71" s="103" t="s">
        <v>488</v>
      </c>
      <c r="K71" s="131"/>
    </row>
    <row r="72" spans="1:11" ht="12.75">
      <c r="A72" s="188" t="s">
        <v>1099</v>
      </c>
      <c r="B72" s="189" t="s">
        <v>1094</v>
      </c>
      <c r="C72" s="189" t="s">
        <v>1095</v>
      </c>
      <c r="D72" s="190" t="s">
        <v>1100</v>
      </c>
      <c r="E72" s="103" t="s">
        <v>1096</v>
      </c>
      <c r="F72" s="103" t="s">
        <v>979</v>
      </c>
      <c r="G72" s="103" t="s">
        <v>980</v>
      </c>
      <c r="H72" s="103" t="s">
        <v>974</v>
      </c>
      <c r="I72" s="103" t="s">
        <v>1750</v>
      </c>
      <c r="J72" s="103" t="s">
        <v>488</v>
      </c>
      <c r="K72" s="131"/>
    </row>
    <row r="73" spans="1:11" ht="12.75">
      <c r="A73" s="188" t="s">
        <v>1101</v>
      </c>
      <c r="B73" s="189" t="s">
        <v>1094</v>
      </c>
      <c r="C73" s="189" t="s">
        <v>1102</v>
      </c>
      <c r="D73" s="190" t="s">
        <v>1102</v>
      </c>
      <c r="E73" s="103" t="s">
        <v>1096</v>
      </c>
      <c r="F73" s="103" t="s">
        <v>979</v>
      </c>
      <c r="G73" s="103" t="s">
        <v>980</v>
      </c>
      <c r="H73" s="103" t="s">
        <v>974</v>
      </c>
      <c r="I73" s="103" t="s">
        <v>1751</v>
      </c>
      <c r="J73" s="103" t="s">
        <v>488</v>
      </c>
      <c r="K73" s="131"/>
    </row>
    <row r="74" spans="1:11" ht="12.75">
      <c r="A74" s="188" t="s">
        <v>1104</v>
      </c>
      <c r="B74" s="189" t="s">
        <v>1094</v>
      </c>
      <c r="C74" s="189" t="s">
        <v>1949</v>
      </c>
      <c r="D74" s="190" t="s">
        <v>1949</v>
      </c>
      <c r="E74" s="103" t="s">
        <v>1096</v>
      </c>
      <c r="F74" s="103" t="s">
        <v>979</v>
      </c>
      <c r="G74" s="103" t="s">
        <v>980</v>
      </c>
      <c r="H74" s="103" t="s">
        <v>974</v>
      </c>
      <c r="I74" s="103" t="s">
        <v>1751</v>
      </c>
      <c r="J74" s="103" t="s">
        <v>488</v>
      </c>
      <c r="K74" s="131"/>
    </row>
    <row r="75" spans="1:11" ht="12.75">
      <c r="A75" s="188" t="s">
        <v>1106</v>
      </c>
      <c r="B75" s="189" t="s">
        <v>1094</v>
      </c>
      <c r="C75" s="189" t="s">
        <v>1949</v>
      </c>
      <c r="D75" s="190" t="s">
        <v>1107</v>
      </c>
      <c r="E75" s="103" t="s">
        <v>1096</v>
      </c>
      <c r="F75" s="103" t="s">
        <v>979</v>
      </c>
      <c r="G75" s="103" t="s">
        <v>980</v>
      </c>
      <c r="H75" s="103" t="s">
        <v>974</v>
      </c>
      <c r="I75" s="103" t="s">
        <v>1752</v>
      </c>
      <c r="J75" s="103" t="s">
        <v>488</v>
      </c>
      <c r="K75" s="131"/>
    </row>
    <row r="76" spans="1:11" ht="12.75">
      <c r="A76" s="188" t="s">
        <v>1108</v>
      </c>
      <c r="B76" s="189" t="s">
        <v>1094</v>
      </c>
      <c r="C76" s="189" t="s">
        <v>1950</v>
      </c>
      <c r="D76" s="190" t="s">
        <v>1950</v>
      </c>
      <c r="E76" s="103" t="s">
        <v>1103</v>
      </c>
      <c r="F76" s="103" t="s">
        <v>1031</v>
      </c>
      <c r="G76" s="103" t="s">
        <v>980</v>
      </c>
      <c r="H76" s="103" t="s">
        <v>974</v>
      </c>
      <c r="I76" s="103" t="s">
        <v>1753</v>
      </c>
      <c r="J76" s="103" t="s">
        <v>488</v>
      </c>
      <c r="K76" s="131"/>
    </row>
    <row r="77" spans="1:11" ht="12.75">
      <c r="A77" s="188" t="s">
        <v>1110</v>
      </c>
      <c r="B77" s="189" t="s">
        <v>1094</v>
      </c>
      <c r="C77" s="189" t="s">
        <v>1111</v>
      </c>
      <c r="D77" s="190" t="s">
        <v>1111</v>
      </c>
      <c r="E77" s="103" t="s">
        <v>1105</v>
      </c>
      <c r="F77" s="103" t="s">
        <v>979</v>
      </c>
      <c r="G77" s="103" t="s">
        <v>980</v>
      </c>
      <c r="H77" s="103" t="s">
        <v>974</v>
      </c>
      <c r="I77" s="103" t="s">
        <v>1754</v>
      </c>
      <c r="J77" s="103" t="s">
        <v>488</v>
      </c>
      <c r="K77" s="131"/>
    </row>
    <row r="78" spans="1:11" ht="12.75">
      <c r="A78" s="188" t="s">
        <v>2029</v>
      </c>
      <c r="B78" s="189" t="s">
        <v>1094</v>
      </c>
      <c r="C78" s="189" t="s">
        <v>1111</v>
      </c>
      <c r="D78" s="190" t="s">
        <v>2030</v>
      </c>
      <c r="E78" s="103" t="s">
        <v>1105</v>
      </c>
      <c r="F78" s="103" t="s">
        <v>1008</v>
      </c>
      <c r="G78" s="103" t="s">
        <v>980</v>
      </c>
      <c r="H78" s="103" t="s">
        <v>974</v>
      </c>
      <c r="I78" s="103" t="s">
        <v>1755</v>
      </c>
      <c r="J78" s="103" t="s">
        <v>488</v>
      </c>
      <c r="K78" s="131"/>
    </row>
    <row r="79" spans="1:11" ht="12.75">
      <c r="A79" s="188" t="s">
        <v>2031</v>
      </c>
      <c r="B79" s="189" t="s">
        <v>1094</v>
      </c>
      <c r="C79" s="189" t="s">
        <v>1111</v>
      </c>
      <c r="D79" s="190" t="s">
        <v>2032</v>
      </c>
      <c r="E79" s="103" t="s">
        <v>1109</v>
      </c>
      <c r="F79" s="103" t="s">
        <v>979</v>
      </c>
      <c r="G79" s="103" t="s">
        <v>980</v>
      </c>
      <c r="H79" s="103" t="s">
        <v>974</v>
      </c>
      <c r="I79" s="103" t="s">
        <v>1756</v>
      </c>
      <c r="J79" s="103" t="s">
        <v>488</v>
      </c>
      <c r="K79" s="131"/>
    </row>
    <row r="80" spans="1:11" ht="12.75">
      <c r="A80" s="188" t="s">
        <v>2033</v>
      </c>
      <c r="B80" s="189" t="s">
        <v>1094</v>
      </c>
      <c r="C80" s="189" t="s">
        <v>1111</v>
      </c>
      <c r="D80" s="190" t="s">
        <v>2034</v>
      </c>
      <c r="E80" s="103" t="s">
        <v>1112</v>
      </c>
      <c r="F80" s="103" t="s">
        <v>979</v>
      </c>
      <c r="G80" s="103" t="s">
        <v>980</v>
      </c>
      <c r="H80" s="103" t="s">
        <v>974</v>
      </c>
      <c r="I80" s="103" t="s">
        <v>1757</v>
      </c>
      <c r="J80" s="103" t="s">
        <v>488</v>
      </c>
      <c r="K80" s="131"/>
    </row>
    <row r="81" spans="1:11" ht="12.75">
      <c r="A81" s="188" t="s">
        <v>2035</v>
      </c>
      <c r="B81" s="189" t="s">
        <v>1094</v>
      </c>
      <c r="C81" s="189" t="s">
        <v>1111</v>
      </c>
      <c r="D81" s="190" t="s">
        <v>2036</v>
      </c>
      <c r="E81" s="103"/>
      <c r="F81" s="103"/>
      <c r="G81" s="103"/>
      <c r="H81" s="103"/>
      <c r="I81" s="103"/>
      <c r="J81" s="103"/>
      <c r="K81" s="131"/>
    </row>
    <row r="82" spans="1:11" ht="12.75">
      <c r="A82" s="188" t="s">
        <v>1113</v>
      </c>
      <c r="B82" s="189" t="s">
        <v>1094</v>
      </c>
      <c r="C82" s="189" t="s">
        <v>1114</v>
      </c>
      <c r="D82" s="190" t="s">
        <v>1114</v>
      </c>
      <c r="E82" s="103"/>
      <c r="F82" s="103"/>
      <c r="G82" s="103"/>
      <c r="H82" s="103"/>
      <c r="I82" s="103"/>
      <c r="J82" s="103"/>
      <c r="K82" s="131"/>
    </row>
    <row r="83" spans="1:11" ht="12.75">
      <c r="A83" s="188" t="s">
        <v>2893</v>
      </c>
      <c r="B83" s="189" t="s">
        <v>1094</v>
      </c>
      <c r="C83" s="189" t="s">
        <v>1114</v>
      </c>
      <c r="D83" s="190" t="s">
        <v>2894</v>
      </c>
      <c r="E83" s="103"/>
      <c r="F83" s="103"/>
      <c r="G83" s="103"/>
      <c r="H83" s="103"/>
      <c r="I83" s="103"/>
      <c r="J83" s="103"/>
      <c r="K83" s="131"/>
    </row>
    <row r="84" spans="1:11" ht="12.75">
      <c r="A84" s="188" t="s">
        <v>1116</v>
      </c>
      <c r="B84" s="189" t="s">
        <v>1094</v>
      </c>
      <c r="C84" s="189" t="s">
        <v>1117</v>
      </c>
      <c r="D84" s="190" t="s">
        <v>1117</v>
      </c>
      <c r="E84" s="103"/>
      <c r="F84" s="103"/>
      <c r="G84" s="103"/>
      <c r="H84" s="103"/>
      <c r="I84" s="103"/>
      <c r="J84" s="103"/>
      <c r="K84" s="131"/>
    </row>
    <row r="85" spans="1:11" ht="12.75">
      <c r="A85" s="188" t="s">
        <v>1119</v>
      </c>
      <c r="B85" s="189" t="s">
        <v>1094</v>
      </c>
      <c r="C85" s="189" t="s">
        <v>1120</v>
      </c>
      <c r="D85" s="190" t="s">
        <v>1120</v>
      </c>
      <c r="E85" s="103" t="s">
        <v>1115</v>
      </c>
      <c r="F85" s="103" t="s">
        <v>1031</v>
      </c>
      <c r="G85" s="103" t="s">
        <v>980</v>
      </c>
      <c r="H85" s="103" t="s">
        <v>974</v>
      </c>
      <c r="I85" s="103" t="s">
        <v>1758</v>
      </c>
      <c r="J85" s="103" t="s">
        <v>488</v>
      </c>
      <c r="K85" s="131"/>
    </row>
    <row r="86" spans="1:11" ht="12.75">
      <c r="A86" s="188" t="s">
        <v>2895</v>
      </c>
      <c r="B86" s="189" t="s">
        <v>1094</v>
      </c>
      <c r="C86" s="189" t="s">
        <v>2896</v>
      </c>
      <c r="D86" s="190" t="s">
        <v>2896</v>
      </c>
      <c r="E86" s="103" t="s">
        <v>1118</v>
      </c>
      <c r="F86" s="103" t="s">
        <v>1031</v>
      </c>
      <c r="G86" s="103" t="s">
        <v>980</v>
      </c>
      <c r="H86" s="103" t="s">
        <v>974</v>
      </c>
      <c r="I86" s="103" t="s">
        <v>1759</v>
      </c>
      <c r="J86" s="103" t="s">
        <v>488</v>
      </c>
      <c r="K86" s="131"/>
    </row>
    <row r="87" spans="1:11" ht="12.75">
      <c r="A87" s="188" t="s">
        <v>1122</v>
      </c>
      <c r="B87" s="189" t="s">
        <v>1094</v>
      </c>
      <c r="C87" s="189" t="s">
        <v>1123</v>
      </c>
      <c r="D87" s="190" t="s">
        <v>1123</v>
      </c>
      <c r="E87" s="103" t="s">
        <v>1121</v>
      </c>
      <c r="F87" s="103" t="s">
        <v>1008</v>
      </c>
      <c r="G87" s="103" t="s">
        <v>980</v>
      </c>
      <c r="H87" s="103" t="s">
        <v>974</v>
      </c>
      <c r="I87" s="103" t="s">
        <v>1761</v>
      </c>
      <c r="J87" s="103" t="s">
        <v>488</v>
      </c>
      <c r="K87" s="131"/>
    </row>
    <row r="88" spans="1:11" ht="12.75">
      <c r="A88" s="188" t="s">
        <v>1125</v>
      </c>
      <c r="B88" s="189" t="s">
        <v>1094</v>
      </c>
      <c r="C88" s="189" t="s">
        <v>1126</v>
      </c>
      <c r="D88" s="190" t="s">
        <v>1126</v>
      </c>
      <c r="E88" s="103" t="s">
        <v>1124</v>
      </c>
      <c r="F88" s="103" t="s">
        <v>979</v>
      </c>
      <c r="G88" s="103" t="s">
        <v>980</v>
      </c>
      <c r="H88" s="103" t="s">
        <v>974</v>
      </c>
      <c r="I88" s="103" t="s">
        <v>1762</v>
      </c>
      <c r="J88" s="103" t="s">
        <v>488</v>
      </c>
      <c r="K88" s="131"/>
    </row>
    <row r="89" spans="1:11" ht="12.75">
      <c r="A89" s="188" t="s">
        <v>1127</v>
      </c>
      <c r="B89" s="189" t="s">
        <v>1094</v>
      </c>
      <c r="C89" s="189" t="s">
        <v>2897</v>
      </c>
      <c r="D89" s="190" t="s">
        <v>2897</v>
      </c>
      <c r="E89" s="103" t="str">
        <f>+UPPER(D89)</f>
        <v>AGENCIA DE PROMOCIÓN DE LA INVERSIÓN EXTRANJERA</v>
      </c>
      <c r="F89" s="103" t="s">
        <v>979</v>
      </c>
      <c r="G89" s="103" t="s">
        <v>980</v>
      </c>
      <c r="H89" s="103" t="s">
        <v>974</v>
      </c>
      <c r="I89" s="103" t="s">
        <v>1764</v>
      </c>
      <c r="J89" s="103" t="s">
        <v>488</v>
      </c>
      <c r="K89" s="131"/>
    </row>
    <row r="90" spans="1:11" ht="12.75">
      <c r="A90" s="188" t="s">
        <v>1129</v>
      </c>
      <c r="B90" s="189" t="s">
        <v>1094</v>
      </c>
      <c r="C90" s="189" t="s">
        <v>1760</v>
      </c>
      <c r="D90" s="190" t="s">
        <v>1130</v>
      </c>
      <c r="E90" s="103" t="s">
        <v>1128</v>
      </c>
      <c r="F90" s="103" t="s">
        <v>979</v>
      </c>
      <c r="G90" s="103" t="s">
        <v>980</v>
      </c>
      <c r="H90" s="103" t="s">
        <v>974</v>
      </c>
      <c r="I90" s="103" t="s">
        <v>1765</v>
      </c>
      <c r="J90" s="103" t="s">
        <v>488</v>
      </c>
      <c r="K90" s="131"/>
    </row>
    <row r="91" spans="1:11" ht="12.75">
      <c r="A91" s="188" t="s">
        <v>1132</v>
      </c>
      <c r="B91" s="189" t="s">
        <v>1094</v>
      </c>
      <c r="C91" s="189" t="s">
        <v>1133</v>
      </c>
      <c r="D91" s="190" t="s">
        <v>1133</v>
      </c>
      <c r="E91" s="103" t="s">
        <v>1131</v>
      </c>
      <c r="F91" s="103" t="s">
        <v>979</v>
      </c>
      <c r="G91" s="103" t="s">
        <v>980</v>
      </c>
      <c r="H91" s="103" t="s">
        <v>974</v>
      </c>
      <c r="I91" s="103" t="s">
        <v>1764</v>
      </c>
      <c r="J91" s="103" t="s">
        <v>491</v>
      </c>
      <c r="K91" s="131"/>
    </row>
    <row r="92" spans="1:11" ht="12.75">
      <c r="A92" s="188" t="s">
        <v>1975</v>
      </c>
      <c r="B92" s="189" t="s">
        <v>1094</v>
      </c>
      <c r="C92" s="189" t="s">
        <v>1976</v>
      </c>
      <c r="D92" s="190" t="s">
        <v>1976</v>
      </c>
      <c r="E92" s="103" t="s">
        <v>1134</v>
      </c>
      <c r="F92" s="103" t="s">
        <v>979</v>
      </c>
      <c r="G92" s="103" t="s">
        <v>980</v>
      </c>
      <c r="H92" s="103" t="s">
        <v>974</v>
      </c>
      <c r="I92" s="103" t="s">
        <v>1766</v>
      </c>
      <c r="J92" s="103" t="s">
        <v>488</v>
      </c>
      <c r="K92" s="131"/>
    </row>
    <row r="93" spans="1:11" ht="12.75">
      <c r="A93" s="188" t="s">
        <v>1135</v>
      </c>
      <c r="B93" s="189" t="s">
        <v>1136</v>
      </c>
      <c r="C93" s="189" t="s">
        <v>1763</v>
      </c>
      <c r="D93" s="190" t="s">
        <v>1763</v>
      </c>
      <c r="E93" s="103" t="s">
        <v>2002</v>
      </c>
      <c r="F93" s="103" t="s">
        <v>979</v>
      </c>
      <c r="G93" s="103" t="s">
        <v>980</v>
      </c>
      <c r="H93" s="103" t="s">
        <v>974</v>
      </c>
      <c r="I93" s="103" t="s">
        <v>1766</v>
      </c>
      <c r="J93" s="103" t="s">
        <v>491</v>
      </c>
      <c r="K93" s="131"/>
    </row>
    <row r="94" spans="1:11" ht="12.75">
      <c r="A94" s="188" t="s">
        <v>1139</v>
      </c>
      <c r="B94" s="189" t="s">
        <v>1136</v>
      </c>
      <c r="C94" s="189" t="s">
        <v>1763</v>
      </c>
      <c r="D94" s="190" t="s">
        <v>1140</v>
      </c>
      <c r="E94" s="103" t="s">
        <v>1137</v>
      </c>
      <c r="F94" s="103" t="s">
        <v>1008</v>
      </c>
      <c r="G94" s="103" t="s">
        <v>980</v>
      </c>
      <c r="H94" s="103" t="s">
        <v>974</v>
      </c>
      <c r="I94" s="103" t="s">
        <v>1767</v>
      </c>
      <c r="J94" s="103" t="s">
        <v>488</v>
      </c>
      <c r="K94" s="131"/>
    </row>
    <row r="95" spans="1:11" ht="12.75">
      <c r="A95" s="188" t="s">
        <v>2933</v>
      </c>
      <c r="B95" s="189" t="s">
        <v>1136</v>
      </c>
      <c r="C95" s="189" t="s">
        <v>1763</v>
      </c>
      <c r="D95" s="190" t="s">
        <v>2934</v>
      </c>
      <c r="E95" s="103" t="s">
        <v>1137</v>
      </c>
      <c r="F95" s="103" t="s">
        <v>1008</v>
      </c>
      <c r="G95" s="103" t="s">
        <v>980</v>
      </c>
      <c r="H95" s="103" t="s">
        <v>974</v>
      </c>
      <c r="I95" s="103" t="s">
        <v>1768</v>
      </c>
      <c r="J95" s="103" t="s">
        <v>488</v>
      </c>
      <c r="K95" s="131"/>
    </row>
    <row r="96" spans="1:11" ht="12.75">
      <c r="A96" s="188" t="s">
        <v>2898</v>
      </c>
      <c r="B96" s="189" t="s">
        <v>1136</v>
      </c>
      <c r="C96" s="189" t="s">
        <v>1763</v>
      </c>
      <c r="D96" s="190" t="s">
        <v>2899</v>
      </c>
      <c r="E96" s="103" t="s">
        <v>1137</v>
      </c>
      <c r="F96" s="103" t="s">
        <v>979</v>
      </c>
      <c r="G96" s="103" t="s">
        <v>980</v>
      </c>
      <c r="H96" s="103" t="s">
        <v>974</v>
      </c>
      <c r="I96" s="103" t="s">
        <v>1769</v>
      </c>
      <c r="J96" s="103" t="s">
        <v>488</v>
      </c>
      <c r="K96" s="131"/>
    </row>
    <row r="97" spans="1:11" ht="12.75">
      <c r="A97" s="188" t="s">
        <v>2900</v>
      </c>
      <c r="B97" s="189" t="s">
        <v>1136</v>
      </c>
      <c r="C97" s="189" t="s">
        <v>1763</v>
      </c>
      <c r="D97" s="190" t="s">
        <v>2901</v>
      </c>
      <c r="E97" s="103" t="s">
        <v>1143</v>
      </c>
      <c r="F97" s="103" t="s">
        <v>1008</v>
      </c>
      <c r="G97" s="103" t="s">
        <v>980</v>
      </c>
      <c r="H97" s="103" t="s">
        <v>974</v>
      </c>
      <c r="I97" s="103" t="s">
        <v>1770</v>
      </c>
      <c r="J97" s="103" t="s">
        <v>488</v>
      </c>
      <c r="K97" s="131"/>
    </row>
    <row r="98" spans="1:11" ht="12.75">
      <c r="A98" s="188" t="s">
        <v>1141</v>
      </c>
      <c r="B98" s="189" t="s">
        <v>1136</v>
      </c>
      <c r="C98" s="189" t="s">
        <v>1142</v>
      </c>
      <c r="D98" s="190" t="s">
        <v>1142</v>
      </c>
      <c r="E98" s="103" t="s">
        <v>1143</v>
      </c>
      <c r="F98" s="103" t="s">
        <v>1008</v>
      </c>
      <c r="G98" s="103" t="s">
        <v>980</v>
      </c>
      <c r="H98" s="103" t="s">
        <v>974</v>
      </c>
      <c r="I98" s="103" t="s">
        <v>1771</v>
      </c>
      <c r="J98" s="103" t="s">
        <v>488</v>
      </c>
      <c r="K98" s="131"/>
    </row>
    <row r="99" spans="1:11" ht="12.75">
      <c r="A99" s="188" t="s">
        <v>1144</v>
      </c>
      <c r="B99" s="189" t="s">
        <v>1136</v>
      </c>
      <c r="C99" s="189" t="s">
        <v>1145</v>
      </c>
      <c r="D99" s="190" t="s">
        <v>1145</v>
      </c>
      <c r="E99" s="103" t="s">
        <v>1146</v>
      </c>
      <c r="F99" s="103" t="s">
        <v>1008</v>
      </c>
      <c r="G99" s="103" t="s">
        <v>980</v>
      </c>
      <c r="H99" s="103" t="s">
        <v>974</v>
      </c>
      <c r="I99" s="103" t="s">
        <v>1772</v>
      </c>
      <c r="J99" s="103" t="s">
        <v>488</v>
      </c>
      <c r="K99" s="131"/>
    </row>
    <row r="100" spans="1:11" ht="12.75">
      <c r="A100" s="188" t="s">
        <v>1147</v>
      </c>
      <c r="B100" s="189" t="s">
        <v>1136</v>
      </c>
      <c r="C100" s="189" t="s">
        <v>1148</v>
      </c>
      <c r="D100" s="190" t="s">
        <v>1148</v>
      </c>
      <c r="E100" s="103" t="s">
        <v>1149</v>
      </c>
      <c r="F100" s="103" t="s">
        <v>979</v>
      </c>
      <c r="G100" s="103" t="s">
        <v>980</v>
      </c>
      <c r="H100" s="103" t="s">
        <v>974</v>
      </c>
      <c r="I100" s="103" t="s">
        <v>1773</v>
      </c>
      <c r="J100" s="103" t="s">
        <v>488</v>
      </c>
      <c r="K100" s="131"/>
    </row>
    <row r="101" spans="1:11" ht="12.75">
      <c r="A101" s="188" t="s">
        <v>1150</v>
      </c>
      <c r="B101" s="189" t="s">
        <v>1136</v>
      </c>
      <c r="C101" s="189" t="s">
        <v>1151</v>
      </c>
      <c r="D101" s="190" t="s">
        <v>1151</v>
      </c>
      <c r="E101" s="103" t="s">
        <v>1152</v>
      </c>
      <c r="F101" s="103" t="s">
        <v>1008</v>
      </c>
      <c r="G101" s="103" t="s">
        <v>980</v>
      </c>
      <c r="H101" s="103" t="s">
        <v>974</v>
      </c>
      <c r="I101" s="103" t="s">
        <v>1774</v>
      </c>
      <c r="J101" s="103" t="s">
        <v>488</v>
      </c>
      <c r="K101" s="131"/>
    </row>
    <row r="102" spans="1:11" ht="12.75">
      <c r="A102" s="188" t="s">
        <v>1153</v>
      </c>
      <c r="B102" s="189" t="s">
        <v>1136</v>
      </c>
      <c r="C102" s="189" t="s">
        <v>1154</v>
      </c>
      <c r="D102" s="190" t="s">
        <v>1154</v>
      </c>
      <c r="E102" s="103" t="s">
        <v>1155</v>
      </c>
      <c r="F102" s="103" t="s">
        <v>1008</v>
      </c>
      <c r="G102" s="103" t="s">
        <v>980</v>
      </c>
      <c r="H102" s="103" t="s">
        <v>974</v>
      </c>
      <c r="I102" s="103" t="s">
        <v>1775</v>
      </c>
      <c r="J102" s="103" t="s">
        <v>488</v>
      </c>
      <c r="K102" s="131"/>
    </row>
    <row r="103" spans="1:11" ht="12.75">
      <c r="A103" s="188" t="s">
        <v>1156</v>
      </c>
      <c r="B103" s="189" t="s">
        <v>1136</v>
      </c>
      <c r="C103" s="189" t="s">
        <v>1157</v>
      </c>
      <c r="D103" s="190" t="s">
        <v>1157</v>
      </c>
      <c r="E103" s="103" t="s">
        <v>1158</v>
      </c>
      <c r="F103" s="103" t="s">
        <v>979</v>
      </c>
      <c r="G103" s="103" t="s">
        <v>980</v>
      </c>
      <c r="H103" s="103" t="s">
        <v>974</v>
      </c>
      <c r="I103" s="103" t="s">
        <v>1776</v>
      </c>
      <c r="J103" s="103" t="s">
        <v>488</v>
      </c>
      <c r="K103" s="131"/>
    </row>
    <row r="104" spans="1:11" ht="12.75">
      <c r="A104" s="188" t="s">
        <v>1159</v>
      </c>
      <c r="B104" s="189" t="s">
        <v>1136</v>
      </c>
      <c r="C104" s="189" t="s">
        <v>1160</v>
      </c>
      <c r="D104" s="190" t="s">
        <v>1160</v>
      </c>
      <c r="E104" s="103" t="s">
        <v>1161</v>
      </c>
      <c r="F104" s="103" t="s">
        <v>979</v>
      </c>
      <c r="G104" s="103" t="s">
        <v>980</v>
      </c>
      <c r="H104" s="103" t="s">
        <v>974</v>
      </c>
      <c r="I104" s="103" t="s">
        <v>1776</v>
      </c>
      <c r="J104" s="103" t="s">
        <v>488</v>
      </c>
      <c r="K104" s="131"/>
    </row>
    <row r="105" spans="1:11" ht="12.75">
      <c r="A105" s="188" t="s">
        <v>1162</v>
      </c>
      <c r="B105" s="189" t="s">
        <v>1136</v>
      </c>
      <c r="C105" s="189" t="s">
        <v>1163</v>
      </c>
      <c r="D105" s="190" t="s">
        <v>1163</v>
      </c>
      <c r="E105" s="103" t="s">
        <v>1164</v>
      </c>
      <c r="F105" s="103" t="s">
        <v>979</v>
      </c>
      <c r="G105" s="103" t="s">
        <v>980</v>
      </c>
      <c r="H105" s="103" t="s">
        <v>974</v>
      </c>
      <c r="I105" s="103" t="s">
        <v>1776</v>
      </c>
      <c r="J105" s="103" t="s">
        <v>488</v>
      </c>
      <c r="K105" s="131"/>
    </row>
    <row r="106" spans="1:11" ht="12.75">
      <c r="A106" s="188" t="s">
        <v>1165</v>
      </c>
      <c r="B106" s="189" t="s">
        <v>1136</v>
      </c>
      <c r="C106" s="189" t="s">
        <v>1166</v>
      </c>
      <c r="D106" s="190" t="s">
        <v>1166</v>
      </c>
      <c r="E106" s="103" t="s">
        <v>1167</v>
      </c>
      <c r="F106" s="103" t="s">
        <v>979</v>
      </c>
      <c r="G106" s="103" t="s">
        <v>980</v>
      </c>
      <c r="H106" s="103" t="s">
        <v>974</v>
      </c>
      <c r="I106" s="103" t="s">
        <v>1776</v>
      </c>
      <c r="J106" s="103" t="s">
        <v>488</v>
      </c>
      <c r="K106" s="131"/>
    </row>
    <row r="107" spans="1:11" ht="12.75">
      <c r="A107" s="188" t="s">
        <v>1168</v>
      </c>
      <c r="B107" s="189" t="s">
        <v>1136</v>
      </c>
      <c r="C107" s="189" t="s">
        <v>1169</v>
      </c>
      <c r="D107" s="190" t="s">
        <v>1169</v>
      </c>
      <c r="E107" s="103" t="s">
        <v>1170</v>
      </c>
      <c r="F107" s="103" t="s">
        <v>979</v>
      </c>
      <c r="G107" s="103" t="s">
        <v>980</v>
      </c>
      <c r="H107" s="103" t="s">
        <v>974</v>
      </c>
      <c r="I107" s="103" t="s">
        <v>1776</v>
      </c>
      <c r="J107" s="103" t="s">
        <v>488</v>
      </c>
      <c r="K107" s="131"/>
    </row>
    <row r="108" spans="1:11" ht="12.75">
      <c r="A108" s="188" t="s">
        <v>2935</v>
      </c>
      <c r="B108" s="189" t="s">
        <v>1136</v>
      </c>
      <c r="C108" s="189" t="s">
        <v>2940</v>
      </c>
      <c r="D108" s="190" t="s">
        <v>2936</v>
      </c>
      <c r="E108" s="103"/>
      <c r="F108" s="103"/>
      <c r="G108" s="103"/>
      <c r="H108" s="103"/>
      <c r="I108" s="103"/>
      <c r="J108" s="103"/>
      <c r="K108" s="131"/>
    </row>
    <row r="109" spans="1:11" ht="12.75">
      <c r="A109" s="188" t="s">
        <v>2924</v>
      </c>
      <c r="B109" s="189" t="s">
        <v>1171</v>
      </c>
      <c r="C109" s="189" t="s">
        <v>1172</v>
      </c>
      <c r="D109" s="190" t="s">
        <v>1172</v>
      </c>
      <c r="E109" s="103" t="s">
        <v>1173</v>
      </c>
      <c r="F109" s="103" t="s">
        <v>979</v>
      </c>
      <c r="G109" s="103" t="s">
        <v>980</v>
      </c>
      <c r="H109" s="103" t="s">
        <v>974</v>
      </c>
      <c r="I109" s="103" t="s">
        <v>1776</v>
      </c>
      <c r="J109" s="103" t="s">
        <v>488</v>
      </c>
      <c r="K109" s="131"/>
    </row>
    <row r="110" spans="1:11" ht="12.75">
      <c r="A110" s="188" t="s">
        <v>1174</v>
      </c>
      <c r="B110" s="189" t="s">
        <v>1171</v>
      </c>
      <c r="C110" s="189" t="s">
        <v>1172</v>
      </c>
      <c r="D110" s="190" t="s">
        <v>1175</v>
      </c>
      <c r="E110" s="103" t="s">
        <v>1173</v>
      </c>
      <c r="F110" s="103" t="s">
        <v>979</v>
      </c>
      <c r="G110" s="103" t="s">
        <v>980</v>
      </c>
      <c r="H110" s="103" t="s">
        <v>974</v>
      </c>
      <c r="I110" s="103" t="s">
        <v>1776</v>
      </c>
      <c r="J110" s="103" t="s">
        <v>491</v>
      </c>
      <c r="K110" s="131"/>
    </row>
    <row r="111" spans="1:11" ht="12.75">
      <c r="A111" s="188" t="s">
        <v>1176</v>
      </c>
      <c r="B111" s="189" t="s">
        <v>1171</v>
      </c>
      <c r="C111" s="189" t="s">
        <v>1172</v>
      </c>
      <c r="D111" s="190" t="s">
        <v>2902</v>
      </c>
      <c r="E111" s="103" t="s">
        <v>1173</v>
      </c>
      <c r="F111" s="103" t="s">
        <v>979</v>
      </c>
      <c r="G111" s="103" t="s">
        <v>980</v>
      </c>
      <c r="H111" s="103" t="s">
        <v>974</v>
      </c>
      <c r="I111" s="103" t="s">
        <v>1776</v>
      </c>
      <c r="J111" s="103" t="s">
        <v>488</v>
      </c>
      <c r="K111" s="131"/>
    </row>
    <row r="112" spans="1:11" ht="12.75">
      <c r="A112" s="188" t="s">
        <v>1177</v>
      </c>
      <c r="B112" s="189" t="s">
        <v>1171</v>
      </c>
      <c r="C112" s="189" t="s">
        <v>1172</v>
      </c>
      <c r="D112" s="190" t="s">
        <v>1178</v>
      </c>
      <c r="E112" s="103" t="s">
        <v>1173</v>
      </c>
      <c r="F112" s="103" t="s">
        <v>979</v>
      </c>
      <c r="G112" s="103" t="s">
        <v>980</v>
      </c>
      <c r="H112" s="103" t="s">
        <v>974</v>
      </c>
      <c r="I112" s="103" t="s">
        <v>1776</v>
      </c>
      <c r="J112" s="103" t="s">
        <v>491</v>
      </c>
      <c r="K112" s="131"/>
    </row>
    <row r="113" spans="1:11" ht="12.75">
      <c r="A113" s="188" t="s">
        <v>1179</v>
      </c>
      <c r="B113" s="189" t="s">
        <v>1171</v>
      </c>
      <c r="C113" s="189" t="s">
        <v>1172</v>
      </c>
      <c r="D113" s="190" t="s">
        <v>1180</v>
      </c>
      <c r="E113" s="103" t="s">
        <v>1173</v>
      </c>
      <c r="F113" s="103" t="s">
        <v>979</v>
      </c>
      <c r="G113" s="103" t="s">
        <v>980</v>
      </c>
      <c r="H113" s="103" t="s">
        <v>974</v>
      </c>
      <c r="I113" s="103" t="s">
        <v>1776</v>
      </c>
      <c r="J113" s="103" t="s">
        <v>488</v>
      </c>
      <c r="K113" s="131"/>
    </row>
    <row r="114" spans="1:11" ht="12.75">
      <c r="A114" s="188" t="s">
        <v>1181</v>
      </c>
      <c r="B114" s="189" t="s">
        <v>1171</v>
      </c>
      <c r="C114" s="189" t="s">
        <v>1172</v>
      </c>
      <c r="D114" s="190" t="s">
        <v>1182</v>
      </c>
      <c r="E114" s="103" t="s">
        <v>1173</v>
      </c>
      <c r="F114" s="103" t="s">
        <v>979</v>
      </c>
      <c r="G114" s="103" t="s">
        <v>980</v>
      </c>
      <c r="H114" s="103" t="s">
        <v>974</v>
      </c>
      <c r="I114" s="103" t="s">
        <v>1776</v>
      </c>
      <c r="J114" s="103" t="s">
        <v>488</v>
      </c>
      <c r="K114" s="131"/>
    </row>
    <row r="115" spans="1:11" ht="12.75">
      <c r="A115" s="188" t="s">
        <v>2925</v>
      </c>
      <c r="B115" s="189" t="s">
        <v>1171</v>
      </c>
      <c r="C115" s="189" t="s">
        <v>1172</v>
      </c>
      <c r="D115" s="190" t="s">
        <v>2903</v>
      </c>
      <c r="E115" s="103" t="s">
        <v>1173</v>
      </c>
      <c r="F115" s="116" t="s">
        <v>979</v>
      </c>
      <c r="G115" s="116" t="s">
        <v>980</v>
      </c>
      <c r="H115" s="116" t="s">
        <v>974</v>
      </c>
      <c r="I115" s="103" t="s">
        <v>1928</v>
      </c>
      <c r="J115" s="103" t="s">
        <v>488</v>
      </c>
      <c r="K115" s="100"/>
    </row>
    <row r="116" spans="1:11" s="100" customFormat="1" ht="12.75">
      <c r="A116" s="188" t="s">
        <v>1183</v>
      </c>
      <c r="B116" s="189" t="s">
        <v>1171</v>
      </c>
      <c r="C116" s="189" t="s">
        <v>1172</v>
      </c>
      <c r="D116" s="190" t="s">
        <v>1184</v>
      </c>
      <c r="E116" s="103" t="s">
        <v>1173</v>
      </c>
      <c r="F116" s="116" t="s">
        <v>979</v>
      </c>
      <c r="G116" s="116" t="s">
        <v>980</v>
      </c>
      <c r="H116" s="116" t="s">
        <v>974</v>
      </c>
      <c r="I116" s="103" t="s">
        <v>1776</v>
      </c>
      <c r="J116" s="103" t="s">
        <v>488</v>
      </c>
    </row>
    <row r="117" spans="1:11" s="100" customFormat="1" ht="12.75">
      <c r="A117" s="188" t="s">
        <v>1185</v>
      </c>
      <c r="B117" s="189" t="s">
        <v>1171</v>
      </c>
      <c r="C117" s="189" t="s">
        <v>1172</v>
      </c>
      <c r="D117" s="190" t="s">
        <v>1186</v>
      </c>
      <c r="E117" s="103"/>
      <c r="F117" s="116"/>
      <c r="G117" s="116"/>
      <c r="H117" s="116"/>
      <c r="I117" s="103"/>
      <c r="J117" s="103"/>
    </row>
    <row r="118" spans="1:11" s="100" customFormat="1" ht="12.75">
      <c r="A118" s="188" t="s">
        <v>1923</v>
      </c>
      <c r="B118" s="189" t="s">
        <v>1171</v>
      </c>
      <c r="C118" s="189" t="s">
        <v>1978</v>
      </c>
      <c r="D118" s="190" t="s">
        <v>1978</v>
      </c>
      <c r="E118" s="103" t="s">
        <v>1173</v>
      </c>
      <c r="F118" s="103" t="s">
        <v>979</v>
      </c>
      <c r="G118" s="103" t="s">
        <v>980</v>
      </c>
      <c r="H118" s="103" t="s">
        <v>974</v>
      </c>
      <c r="I118" s="103" t="s">
        <v>1777</v>
      </c>
      <c r="J118" s="103" t="s">
        <v>488</v>
      </c>
      <c r="K118" s="131"/>
    </row>
    <row r="119" spans="1:11" ht="12.75">
      <c r="A119" s="188" t="s">
        <v>1925</v>
      </c>
      <c r="B119" s="193" t="s">
        <v>1171</v>
      </c>
      <c r="C119" s="194" t="s">
        <v>1926</v>
      </c>
      <c r="D119" s="192" t="s">
        <v>1926</v>
      </c>
      <c r="E119" s="103" t="s">
        <v>1173</v>
      </c>
      <c r="F119" s="103" t="s">
        <v>979</v>
      </c>
      <c r="G119" s="103" t="s">
        <v>980</v>
      </c>
      <c r="H119" s="103" t="s">
        <v>974</v>
      </c>
      <c r="I119" s="103" t="s">
        <v>1777</v>
      </c>
      <c r="J119" s="103" t="s">
        <v>488</v>
      </c>
      <c r="K119" s="131"/>
    </row>
    <row r="120" spans="1:11" ht="12.75">
      <c r="A120" s="188" t="s">
        <v>2020</v>
      </c>
      <c r="B120" s="193" t="s">
        <v>1171</v>
      </c>
      <c r="C120" s="193" t="s">
        <v>2021</v>
      </c>
      <c r="D120" s="195" t="s">
        <v>2021</v>
      </c>
      <c r="E120" s="103" t="s">
        <v>1173</v>
      </c>
      <c r="F120" s="103" t="s">
        <v>979</v>
      </c>
      <c r="G120" s="103" t="s">
        <v>980</v>
      </c>
      <c r="H120" s="103" t="s">
        <v>974</v>
      </c>
      <c r="I120" s="103" t="s">
        <v>1778</v>
      </c>
      <c r="J120" s="103" t="s">
        <v>488</v>
      </c>
      <c r="K120" s="131"/>
    </row>
    <row r="121" spans="1:11" ht="12.75">
      <c r="A121" s="196" t="s">
        <v>1188</v>
      </c>
      <c r="B121" s="193" t="s">
        <v>1171</v>
      </c>
      <c r="C121" s="193" t="s">
        <v>1979</v>
      </c>
      <c r="D121" s="195" t="s">
        <v>1979</v>
      </c>
      <c r="E121" s="103" t="s">
        <v>1173</v>
      </c>
      <c r="F121" s="103" t="s">
        <v>979</v>
      </c>
      <c r="G121" s="103" t="s">
        <v>980</v>
      </c>
      <c r="H121" s="103" t="s">
        <v>974</v>
      </c>
      <c r="I121" s="103" t="s">
        <v>1779</v>
      </c>
      <c r="J121" s="103" t="s">
        <v>488</v>
      </c>
      <c r="K121" s="131"/>
    </row>
    <row r="122" spans="1:11" ht="12.75">
      <c r="A122" s="188" t="s">
        <v>1190</v>
      </c>
      <c r="B122" s="189" t="s">
        <v>1171</v>
      </c>
      <c r="C122" s="189" t="s">
        <v>1191</v>
      </c>
      <c r="D122" s="190" t="s">
        <v>1191</v>
      </c>
      <c r="E122" s="116" t="s">
        <v>1924</v>
      </c>
      <c r="F122" s="103" t="s">
        <v>979</v>
      </c>
      <c r="G122" s="103" t="s">
        <v>980</v>
      </c>
      <c r="H122" s="103" t="s">
        <v>974</v>
      </c>
      <c r="I122" s="103" t="s">
        <v>1779</v>
      </c>
      <c r="J122" s="103" t="s">
        <v>488</v>
      </c>
      <c r="K122" s="131"/>
    </row>
    <row r="123" spans="1:11" ht="12.75">
      <c r="A123" s="188" t="s">
        <v>1193</v>
      </c>
      <c r="B123" s="189" t="s">
        <v>1171</v>
      </c>
      <c r="C123" s="189" t="s">
        <v>1191</v>
      </c>
      <c r="D123" s="190" t="s">
        <v>1194</v>
      </c>
      <c r="E123" s="116" t="s">
        <v>1927</v>
      </c>
      <c r="F123" s="103" t="s">
        <v>979</v>
      </c>
      <c r="G123" s="103" t="s">
        <v>980</v>
      </c>
      <c r="H123" s="103" t="s">
        <v>974</v>
      </c>
      <c r="I123" s="103" t="s">
        <v>1779</v>
      </c>
      <c r="J123" s="103" t="s">
        <v>491</v>
      </c>
      <c r="K123" s="131"/>
    </row>
    <row r="124" spans="1:11" ht="12.75">
      <c r="A124" s="188" t="s">
        <v>1195</v>
      </c>
      <c r="B124" s="189" t="s">
        <v>1171</v>
      </c>
      <c r="C124" s="189" t="s">
        <v>1191</v>
      </c>
      <c r="D124" s="190" t="s">
        <v>1196</v>
      </c>
      <c r="E124" s="116"/>
      <c r="F124" s="103"/>
      <c r="G124" s="103"/>
      <c r="H124" s="103"/>
      <c r="I124" s="103"/>
      <c r="J124" s="103"/>
      <c r="K124" s="131"/>
    </row>
    <row r="125" spans="1:11" ht="12.75">
      <c r="A125" s="188" t="s">
        <v>1197</v>
      </c>
      <c r="B125" s="189" t="s">
        <v>1171</v>
      </c>
      <c r="C125" s="194" t="s">
        <v>1198</v>
      </c>
      <c r="D125" s="192" t="s">
        <v>1198</v>
      </c>
      <c r="E125" s="103" t="s">
        <v>1187</v>
      </c>
      <c r="F125" s="103" t="s">
        <v>979</v>
      </c>
      <c r="G125" s="103" t="s">
        <v>980</v>
      </c>
      <c r="H125" s="103" t="s">
        <v>974</v>
      </c>
      <c r="I125" s="103" t="s">
        <v>1780</v>
      </c>
      <c r="J125" s="103" t="s">
        <v>488</v>
      </c>
      <c r="K125" s="131"/>
    </row>
    <row r="126" spans="1:11" ht="12.75">
      <c r="A126" s="188" t="s">
        <v>1200</v>
      </c>
      <c r="B126" s="189" t="s">
        <v>1171</v>
      </c>
      <c r="C126" s="189" t="s">
        <v>1198</v>
      </c>
      <c r="D126" s="190" t="s">
        <v>1201</v>
      </c>
      <c r="E126" s="103" t="s">
        <v>1187</v>
      </c>
      <c r="F126" s="103" t="s">
        <v>979</v>
      </c>
      <c r="G126" s="103" t="s">
        <v>980</v>
      </c>
      <c r="H126" s="103" t="s">
        <v>974</v>
      </c>
      <c r="I126" s="103" t="s">
        <v>1780</v>
      </c>
      <c r="J126" s="103" t="s">
        <v>488</v>
      </c>
      <c r="K126" s="131"/>
    </row>
    <row r="127" spans="1:11" ht="12.75">
      <c r="A127" s="188" t="s">
        <v>1202</v>
      </c>
      <c r="B127" s="189" t="s">
        <v>1171</v>
      </c>
      <c r="C127" s="189" t="s">
        <v>1203</v>
      </c>
      <c r="D127" s="190" t="s">
        <v>1203</v>
      </c>
      <c r="E127" s="103" t="s">
        <v>1187</v>
      </c>
      <c r="F127" s="103" t="s">
        <v>979</v>
      </c>
      <c r="G127" s="103" t="s">
        <v>980</v>
      </c>
      <c r="H127" s="103" t="s">
        <v>974</v>
      </c>
      <c r="I127" s="103" t="s">
        <v>1781</v>
      </c>
      <c r="J127" s="103" t="s">
        <v>488</v>
      </c>
      <c r="K127" s="131"/>
    </row>
    <row r="128" spans="1:11" ht="12.75">
      <c r="A128" s="188" t="s">
        <v>1205</v>
      </c>
      <c r="B128" s="189" t="s">
        <v>1171</v>
      </c>
      <c r="C128" s="189" t="s">
        <v>1206</v>
      </c>
      <c r="D128" s="190" t="s">
        <v>1206</v>
      </c>
      <c r="E128" s="103" t="s">
        <v>1189</v>
      </c>
      <c r="F128" s="103" t="s">
        <v>979</v>
      </c>
      <c r="G128" s="103" t="s">
        <v>980</v>
      </c>
      <c r="H128" s="103" t="s">
        <v>974</v>
      </c>
      <c r="I128" s="103" t="s">
        <v>1782</v>
      </c>
      <c r="J128" s="103" t="s">
        <v>488</v>
      </c>
      <c r="K128" s="131"/>
    </row>
    <row r="129" spans="1:11" ht="12.75">
      <c r="A129" s="188" t="s">
        <v>2926</v>
      </c>
      <c r="B129" s="189" t="s">
        <v>1171</v>
      </c>
      <c r="C129" s="189" t="s">
        <v>2904</v>
      </c>
      <c r="D129" s="190" t="s">
        <v>2904</v>
      </c>
      <c r="E129" s="103" t="s">
        <v>1192</v>
      </c>
      <c r="F129" s="103" t="s">
        <v>979</v>
      </c>
      <c r="G129" s="103" t="s">
        <v>980</v>
      </c>
      <c r="H129" s="103" t="s">
        <v>974</v>
      </c>
      <c r="I129" s="103" t="s">
        <v>1783</v>
      </c>
      <c r="J129" s="103" t="s">
        <v>488</v>
      </c>
      <c r="K129" s="131"/>
    </row>
    <row r="130" spans="1:11" ht="12.75">
      <c r="A130" s="188" t="s">
        <v>2927</v>
      </c>
      <c r="B130" s="189" t="s">
        <v>1171</v>
      </c>
      <c r="C130" s="189" t="s">
        <v>2904</v>
      </c>
      <c r="D130" s="190" t="s">
        <v>1977</v>
      </c>
      <c r="E130" s="103" t="s">
        <v>1192</v>
      </c>
      <c r="F130" s="103" t="s">
        <v>979</v>
      </c>
      <c r="G130" s="103" t="s">
        <v>980</v>
      </c>
      <c r="H130" s="103" t="s">
        <v>974</v>
      </c>
      <c r="I130" s="103" t="s">
        <v>1783</v>
      </c>
      <c r="J130" s="103" t="s">
        <v>491</v>
      </c>
      <c r="K130" s="131"/>
    </row>
    <row r="131" spans="1:11" ht="12.75">
      <c r="A131" s="188" t="s">
        <v>2928</v>
      </c>
      <c r="B131" s="189" t="s">
        <v>1171</v>
      </c>
      <c r="C131" s="189" t="s">
        <v>2904</v>
      </c>
      <c r="D131" s="190" t="s">
        <v>2905</v>
      </c>
      <c r="E131" s="103" t="s">
        <v>1192</v>
      </c>
      <c r="F131" s="103" t="s">
        <v>979</v>
      </c>
      <c r="G131" s="103" t="s">
        <v>980</v>
      </c>
      <c r="H131" s="103" t="s">
        <v>974</v>
      </c>
      <c r="I131" s="103" t="s">
        <v>1785</v>
      </c>
      <c r="J131" s="103" t="s">
        <v>488</v>
      </c>
      <c r="K131" s="131"/>
    </row>
    <row r="132" spans="1:11" ht="12.75">
      <c r="A132" s="188" t="s">
        <v>2929</v>
      </c>
      <c r="B132" s="189" t="s">
        <v>1171</v>
      </c>
      <c r="C132" s="189" t="s">
        <v>2906</v>
      </c>
      <c r="D132" s="190" t="s">
        <v>2906</v>
      </c>
      <c r="E132" s="103" t="s">
        <v>1199</v>
      </c>
      <c r="F132" s="103" t="s">
        <v>979</v>
      </c>
      <c r="G132" s="103" t="s">
        <v>980</v>
      </c>
      <c r="H132" s="103" t="s">
        <v>974</v>
      </c>
      <c r="I132" s="103" t="s">
        <v>1785</v>
      </c>
      <c r="J132" s="103" t="s">
        <v>491</v>
      </c>
      <c r="K132" s="131"/>
    </row>
    <row r="133" spans="1:11" ht="12.75">
      <c r="A133" s="188" t="s">
        <v>2930</v>
      </c>
      <c r="B133" s="189" t="s">
        <v>1171</v>
      </c>
      <c r="C133" s="189" t="s">
        <v>2906</v>
      </c>
      <c r="D133" s="190" t="s">
        <v>2907</v>
      </c>
      <c r="E133" s="103" t="s">
        <v>1199</v>
      </c>
      <c r="F133" s="103" t="s">
        <v>979</v>
      </c>
      <c r="G133" s="103" t="s">
        <v>980</v>
      </c>
      <c r="H133" s="103" t="s">
        <v>974</v>
      </c>
      <c r="I133" s="103" t="s">
        <v>1786</v>
      </c>
      <c r="J133" s="103" t="s">
        <v>488</v>
      </c>
      <c r="K133" s="131"/>
    </row>
    <row r="134" spans="1:11" ht="12.75">
      <c r="A134" s="188" t="s">
        <v>2931</v>
      </c>
      <c r="B134" s="189" t="s">
        <v>1171</v>
      </c>
      <c r="C134" s="189" t="s">
        <v>2908</v>
      </c>
      <c r="D134" s="190" t="s">
        <v>2908</v>
      </c>
      <c r="E134" s="103" t="s">
        <v>1204</v>
      </c>
      <c r="F134" s="103" t="s">
        <v>979</v>
      </c>
      <c r="G134" s="103" t="s">
        <v>980</v>
      </c>
      <c r="H134" s="103" t="s">
        <v>974</v>
      </c>
      <c r="I134" s="103" t="s">
        <v>1787</v>
      </c>
      <c r="J134" s="103" t="s">
        <v>488</v>
      </c>
      <c r="K134" s="131"/>
    </row>
    <row r="135" spans="1:11" ht="12.75">
      <c r="A135" s="188" t="s">
        <v>2932</v>
      </c>
      <c r="B135" s="189" t="s">
        <v>1171</v>
      </c>
      <c r="C135" s="189" t="s">
        <v>2908</v>
      </c>
      <c r="D135" s="190" t="s">
        <v>2907</v>
      </c>
      <c r="E135" s="103" t="s">
        <v>1207</v>
      </c>
      <c r="F135" s="103" t="s">
        <v>979</v>
      </c>
      <c r="G135" s="103" t="s">
        <v>980</v>
      </c>
      <c r="H135" s="103" t="s">
        <v>974</v>
      </c>
      <c r="I135" s="103" t="s">
        <v>1788</v>
      </c>
      <c r="J135" s="103" t="s">
        <v>488</v>
      </c>
      <c r="K135" s="131"/>
    </row>
    <row r="136" spans="1:11" s="206" customFormat="1" ht="12.75">
      <c r="A136" s="201" t="s">
        <v>2944</v>
      </c>
      <c r="B136" s="202" t="s">
        <v>1171</v>
      </c>
      <c r="C136" s="202" t="s">
        <v>2945</v>
      </c>
      <c r="D136" s="203" t="s">
        <v>2946</v>
      </c>
      <c r="E136" s="204"/>
      <c r="F136" s="204"/>
      <c r="G136" s="204"/>
      <c r="H136" s="204"/>
      <c r="I136" s="204"/>
      <c r="J136" s="204"/>
      <c r="K136" s="205"/>
    </row>
    <row r="137" spans="1:11" s="206" customFormat="1" ht="12.75">
      <c r="A137" s="201" t="s">
        <v>2947</v>
      </c>
      <c r="B137" s="202" t="s">
        <v>1171</v>
      </c>
      <c r="C137" s="202" t="s">
        <v>2945</v>
      </c>
      <c r="D137" s="203" t="s">
        <v>2907</v>
      </c>
      <c r="E137" s="204"/>
      <c r="F137" s="204"/>
      <c r="G137" s="204"/>
      <c r="H137" s="204"/>
      <c r="I137" s="204"/>
      <c r="J137" s="204"/>
      <c r="K137" s="205"/>
    </row>
    <row r="138" spans="1:11" s="206" customFormat="1" ht="12.75">
      <c r="A138" s="201" t="s">
        <v>2948</v>
      </c>
      <c r="B138" s="202" t="s">
        <v>1171</v>
      </c>
      <c r="C138" s="202" t="s">
        <v>2949</v>
      </c>
      <c r="D138" s="203" t="s">
        <v>2946</v>
      </c>
      <c r="E138" s="204"/>
      <c r="F138" s="204"/>
      <c r="G138" s="204"/>
      <c r="H138" s="204"/>
      <c r="I138" s="204"/>
      <c r="J138" s="204"/>
      <c r="K138" s="205"/>
    </row>
    <row r="139" spans="1:11" s="206" customFormat="1" ht="12.75">
      <c r="A139" s="201" t="s">
        <v>2950</v>
      </c>
      <c r="B139" s="202" t="s">
        <v>1171</v>
      </c>
      <c r="C139" s="202" t="s">
        <v>2949</v>
      </c>
      <c r="D139" s="203" t="s">
        <v>2907</v>
      </c>
      <c r="E139" s="204"/>
      <c r="F139" s="204"/>
      <c r="G139" s="204"/>
      <c r="H139" s="204"/>
      <c r="I139" s="204"/>
      <c r="J139" s="204"/>
      <c r="K139" s="205"/>
    </row>
    <row r="140" spans="1:11" s="206" customFormat="1" ht="12.75">
      <c r="A140" s="201" t="s">
        <v>2951</v>
      </c>
      <c r="B140" s="202" t="s">
        <v>1171</v>
      </c>
      <c r="C140" s="202" t="s">
        <v>2952</v>
      </c>
      <c r="D140" s="203" t="s">
        <v>2946</v>
      </c>
      <c r="E140" s="204"/>
      <c r="F140" s="204"/>
      <c r="G140" s="204"/>
      <c r="H140" s="204"/>
      <c r="I140" s="204"/>
      <c r="J140" s="204"/>
      <c r="K140" s="205"/>
    </row>
    <row r="141" spans="1:11" s="206" customFormat="1" ht="12.75">
      <c r="A141" s="201" t="s">
        <v>2953</v>
      </c>
      <c r="B141" s="202" t="s">
        <v>1171</v>
      </c>
      <c r="C141" s="202" t="s">
        <v>2952</v>
      </c>
      <c r="D141" s="203" t="s">
        <v>2907</v>
      </c>
      <c r="E141" s="204"/>
      <c r="F141" s="204"/>
      <c r="G141" s="204"/>
      <c r="H141" s="204"/>
      <c r="I141" s="204"/>
      <c r="J141" s="204"/>
      <c r="K141" s="205"/>
    </row>
    <row r="142" spans="1:11" s="206" customFormat="1" ht="12.75">
      <c r="A142" s="201" t="s">
        <v>2954</v>
      </c>
      <c r="B142" s="202" t="s">
        <v>1171</v>
      </c>
      <c r="C142" s="202" t="s">
        <v>2955</v>
      </c>
      <c r="D142" s="203" t="s">
        <v>2946</v>
      </c>
      <c r="E142" s="204"/>
      <c r="F142" s="204"/>
      <c r="G142" s="204"/>
      <c r="H142" s="204"/>
      <c r="I142" s="204"/>
      <c r="J142" s="204"/>
      <c r="K142" s="205"/>
    </row>
    <row r="143" spans="1:11" s="206" customFormat="1" ht="12.75">
      <c r="A143" s="201" t="s">
        <v>2956</v>
      </c>
      <c r="B143" s="202" t="s">
        <v>1171</v>
      </c>
      <c r="C143" s="202" t="s">
        <v>2955</v>
      </c>
      <c r="D143" s="203" t="s">
        <v>2907</v>
      </c>
      <c r="E143" s="204"/>
      <c r="F143" s="204"/>
      <c r="G143" s="204"/>
      <c r="H143" s="204"/>
      <c r="I143" s="204"/>
      <c r="J143" s="204"/>
      <c r="K143" s="205"/>
    </row>
    <row r="144" spans="1:11" s="206" customFormat="1" ht="12.75">
      <c r="A144" s="201" t="s">
        <v>2957</v>
      </c>
      <c r="B144" s="202" t="s">
        <v>1171</v>
      </c>
      <c r="C144" s="202" t="s">
        <v>2958</v>
      </c>
      <c r="D144" s="203" t="s">
        <v>2946</v>
      </c>
      <c r="E144" s="204"/>
      <c r="F144" s="204"/>
      <c r="G144" s="204"/>
      <c r="H144" s="204"/>
      <c r="I144" s="204"/>
      <c r="J144" s="204"/>
      <c r="K144" s="205"/>
    </row>
    <row r="145" spans="1:11" s="206" customFormat="1" ht="12.75">
      <c r="A145" s="201" t="s">
        <v>2959</v>
      </c>
      <c r="B145" s="202" t="s">
        <v>1171</v>
      </c>
      <c r="C145" s="202" t="s">
        <v>2958</v>
      </c>
      <c r="D145" s="203" t="s">
        <v>2907</v>
      </c>
      <c r="E145" s="204"/>
      <c r="F145" s="204"/>
      <c r="G145" s="204"/>
      <c r="H145" s="204"/>
      <c r="I145" s="204"/>
      <c r="J145" s="204"/>
      <c r="K145" s="205"/>
    </row>
    <row r="146" spans="1:11" ht="12.75">
      <c r="A146" s="188" t="s">
        <v>1210</v>
      </c>
      <c r="B146" s="189" t="s">
        <v>1211</v>
      </c>
      <c r="C146" s="189" t="s">
        <v>1784</v>
      </c>
      <c r="D146" s="190" t="s">
        <v>1784</v>
      </c>
      <c r="E146" s="103" t="s">
        <v>1208</v>
      </c>
      <c r="F146" s="103" t="s">
        <v>979</v>
      </c>
      <c r="G146" s="103" t="s">
        <v>980</v>
      </c>
      <c r="H146" s="103" t="s">
        <v>974</v>
      </c>
      <c r="I146" s="103" t="s">
        <v>1788</v>
      </c>
      <c r="J146" s="103" t="s">
        <v>488</v>
      </c>
      <c r="K146" s="131"/>
    </row>
    <row r="147" spans="1:11" ht="12.75">
      <c r="A147" s="188" t="s">
        <v>1213</v>
      </c>
      <c r="B147" s="189" t="s">
        <v>1211</v>
      </c>
      <c r="C147" s="189" t="s">
        <v>1784</v>
      </c>
      <c r="D147" s="190" t="s">
        <v>2909</v>
      </c>
      <c r="E147" s="103" t="s">
        <v>1208</v>
      </c>
      <c r="F147" s="103" t="s">
        <v>979</v>
      </c>
      <c r="G147" s="103" t="s">
        <v>980</v>
      </c>
      <c r="H147" s="103" t="s">
        <v>974</v>
      </c>
      <c r="I147" s="103" t="s">
        <v>1789</v>
      </c>
      <c r="J147" s="103" t="s">
        <v>488</v>
      </c>
      <c r="K147" s="131"/>
    </row>
    <row r="148" spans="1:11" ht="12.75">
      <c r="A148" s="188" t="s">
        <v>1215</v>
      </c>
      <c r="B148" s="189" t="s">
        <v>1211</v>
      </c>
      <c r="C148" s="189" t="s">
        <v>1951</v>
      </c>
      <c r="D148" s="190" t="s">
        <v>1951</v>
      </c>
      <c r="E148" s="103" t="s">
        <v>1212</v>
      </c>
      <c r="F148" s="103" t="s">
        <v>979</v>
      </c>
      <c r="G148" s="103" t="s">
        <v>980</v>
      </c>
      <c r="H148" s="103" t="s">
        <v>974</v>
      </c>
      <c r="I148" s="103" t="s">
        <v>1790</v>
      </c>
      <c r="J148" s="103" t="s">
        <v>488</v>
      </c>
      <c r="K148" s="131"/>
    </row>
    <row r="149" spans="1:11" ht="12.75">
      <c r="A149" s="188" t="s">
        <v>1216</v>
      </c>
      <c r="B149" s="189" t="s">
        <v>1211</v>
      </c>
      <c r="C149" s="189" t="s">
        <v>1217</v>
      </c>
      <c r="D149" s="190" t="s">
        <v>1217</v>
      </c>
      <c r="E149" s="103" t="s">
        <v>1214</v>
      </c>
      <c r="F149" s="103" t="s">
        <v>979</v>
      </c>
      <c r="G149" s="103" t="s">
        <v>980</v>
      </c>
      <c r="H149" s="103" t="s">
        <v>974</v>
      </c>
      <c r="I149" s="103" t="s">
        <v>1790</v>
      </c>
      <c r="J149" s="103" t="s">
        <v>488</v>
      </c>
      <c r="K149" s="131"/>
    </row>
    <row r="150" spans="1:11" ht="12.75">
      <c r="A150" s="188" t="s">
        <v>1219</v>
      </c>
      <c r="B150" s="189" t="s">
        <v>1211</v>
      </c>
      <c r="C150" s="189" t="s">
        <v>1220</v>
      </c>
      <c r="D150" s="190" t="s">
        <v>1220</v>
      </c>
      <c r="E150" s="103" t="s">
        <v>1214</v>
      </c>
      <c r="F150" s="103" t="s">
        <v>1008</v>
      </c>
      <c r="G150" s="103" t="s">
        <v>980</v>
      </c>
      <c r="H150" s="103" t="s">
        <v>974</v>
      </c>
      <c r="I150" s="103" t="s">
        <v>1791</v>
      </c>
      <c r="J150" s="103" t="s">
        <v>488</v>
      </c>
      <c r="K150" s="131"/>
    </row>
    <row r="151" spans="1:11" ht="12.75">
      <c r="A151" s="188" t="s">
        <v>1222</v>
      </c>
      <c r="B151" s="189" t="s">
        <v>1211</v>
      </c>
      <c r="C151" s="189" t="s">
        <v>1220</v>
      </c>
      <c r="D151" s="190" t="s">
        <v>1223</v>
      </c>
      <c r="E151" s="103" t="s">
        <v>1218</v>
      </c>
      <c r="F151" s="103" t="s">
        <v>1237</v>
      </c>
      <c r="G151" s="103" t="s">
        <v>980</v>
      </c>
      <c r="H151" s="103" t="s">
        <v>974</v>
      </c>
      <c r="I151" s="103" t="s">
        <v>1729</v>
      </c>
      <c r="J151" s="103" t="s">
        <v>491</v>
      </c>
      <c r="K151" s="131"/>
    </row>
    <row r="152" spans="1:11" ht="12.75">
      <c r="A152" s="188" t="s">
        <v>2037</v>
      </c>
      <c r="B152" s="189" t="s">
        <v>1211</v>
      </c>
      <c r="C152" s="189" t="s">
        <v>2038</v>
      </c>
      <c r="D152" s="190" t="s">
        <v>2038</v>
      </c>
      <c r="E152" s="103" t="s">
        <v>1221</v>
      </c>
      <c r="F152" s="103" t="s">
        <v>1237</v>
      </c>
      <c r="G152" s="103" t="s">
        <v>980</v>
      </c>
      <c r="H152" s="103" t="s">
        <v>974</v>
      </c>
      <c r="I152" s="103" t="s">
        <v>1729</v>
      </c>
      <c r="J152" s="103" t="s">
        <v>491</v>
      </c>
      <c r="K152" s="131"/>
    </row>
    <row r="153" spans="1:11" ht="12.75">
      <c r="A153" s="188" t="s">
        <v>1225</v>
      </c>
      <c r="B153" s="189" t="s">
        <v>1211</v>
      </c>
      <c r="C153" s="189" t="s">
        <v>1226</v>
      </c>
      <c r="D153" s="190" t="s">
        <v>1226</v>
      </c>
      <c r="E153" s="103" t="s">
        <v>1221</v>
      </c>
      <c r="F153" s="103" t="s">
        <v>1237</v>
      </c>
      <c r="G153" s="103" t="s">
        <v>980</v>
      </c>
      <c r="H153" s="103" t="s">
        <v>974</v>
      </c>
      <c r="I153" s="103" t="s">
        <v>1729</v>
      </c>
      <c r="J153" s="103" t="s">
        <v>491</v>
      </c>
      <c r="K153" s="131"/>
    </row>
    <row r="154" spans="1:11" ht="12.75">
      <c r="A154" s="188" t="s">
        <v>1228</v>
      </c>
      <c r="B154" s="189" t="s">
        <v>1211</v>
      </c>
      <c r="C154" s="189" t="s">
        <v>1226</v>
      </c>
      <c r="D154" s="190" t="s">
        <v>1229</v>
      </c>
      <c r="E154" s="103" t="s">
        <v>1224</v>
      </c>
      <c r="F154" s="103" t="s">
        <v>1237</v>
      </c>
      <c r="G154" s="103" t="s">
        <v>980</v>
      </c>
      <c r="H154" s="103" t="s">
        <v>974</v>
      </c>
      <c r="I154" s="103" t="s">
        <v>1729</v>
      </c>
      <c r="J154" s="103" t="s">
        <v>491</v>
      </c>
      <c r="K154" s="131"/>
    </row>
    <row r="155" spans="1:11" ht="12.75">
      <c r="A155" s="188" t="s">
        <v>1230</v>
      </c>
      <c r="B155" s="189" t="s">
        <v>1211</v>
      </c>
      <c r="C155" s="189" t="s">
        <v>1231</v>
      </c>
      <c r="D155" s="190" t="s">
        <v>1231</v>
      </c>
      <c r="E155" s="103" t="s">
        <v>1227</v>
      </c>
      <c r="F155" s="103" t="s">
        <v>1237</v>
      </c>
      <c r="G155" s="103" t="s">
        <v>980</v>
      </c>
      <c r="H155" s="103" t="s">
        <v>974</v>
      </c>
      <c r="I155" s="103" t="s">
        <v>1952</v>
      </c>
      <c r="J155" s="103" t="s">
        <v>488</v>
      </c>
      <c r="K155" s="131"/>
    </row>
    <row r="156" spans="1:11" ht="12.75">
      <c r="A156" s="188" t="s">
        <v>1233</v>
      </c>
      <c r="B156" s="189" t="s">
        <v>1234</v>
      </c>
      <c r="C156" s="189" t="s">
        <v>1235</v>
      </c>
      <c r="D156" s="190" t="s">
        <v>1235</v>
      </c>
      <c r="E156" s="103" t="s">
        <v>1227</v>
      </c>
      <c r="F156" s="103" t="s">
        <v>1237</v>
      </c>
      <c r="G156" s="103" t="s">
        <v>980</v>
      </c>
      <c r="H156" s="103" t="s">
        <v>974</v>
      </c>
      <c r="I156" s="103" t="s">
        <v>1729</v>
      </c>
      <c r="J156" s="103" t="s">
        <v>491</v>
      </c>
      <c r="K156" s="131"/>
    </row>
    <row r="157" spans="1:11" ht="12.75">
      <c r="A157" s="188" t="s">
        <v>1238</v>
      </c>
      <c r="B157" s="189" t="s">
        <v>1234</v>
      </c>
      <c r="C157" s="197" t="s">
        <v>1980</v>
      </c>
      <c r="D157" s="198" t="s">
        <v>1980</v>
      </c>
      <c r="E157" s="103" t="s">
        <v>1232</v>
      </c>
      <c r="F157" s="103" t="s">
        <v>1237</v>
      </c>
      <c r="G157" s="103" t="s">
        <v>980</v>
      </c>
      <c r="H157" s="103" t="s">
        <v>974</v>
      </c>
      <c r="I157" s="103" t="s">
        <v>1729</v>
      </c>
      <c r="J157" s="103" t="s">
        <v>491</v>
      </c>
      <c r="K157" s="131"/>
    </row>
    <row r="158" spans="1:11" ht="12.75">
      <c r="A158" s="188" t="s">
        <v>1239</v>
      </c>
      <c r="B158" s="189" t="s">
        <v>1234</v>
      </c>
      <c r="C158" s="197" t="s">
        <v>1981</v>
      </c>
      <c r="D158" s="198" t="s">
        <v>1981</v>
      </c>
      <c r="E158" s="103" t="str">
        <f>+UPPER(D158)</f>
        <v>ORGANISMOS DE INDUSTRIA MILITAR</v>
      </c>
      <c r="F158" s="103" t="s">
        <v>1237</v>
      </c>
      <c r="G158" s="103" t="s">
        <v>980</v>
      </c>
      <c r="H158" s="103" t="s">
        <v>974</v>
      </c>
      <c r="I158" s="103" t="s">
        <v>1729</v>
      </c>
      <c r="J158" s="103" t="s">
        <v>491</v>
      </c>
      <c r="K158" s="131"/>
    </row>
    <row r="159" spans="1:11" ht="12.75">
      <c r="A159" s="188" t="s">
        <v>1240</v>
      </c>
      <c r="B159" s="189" t="s">
        <v>1234</v>
      </c>
      <c r="C159" s="189" t="s">
        <v>1241</v>
      </c>
      <c r="D159" s="190" t="s">
        <v>1241</v>
      </c>
      <c r="E159" s="103" t="str">
        <f t="shared" ref="E159:E165" si="0">+UPPER(D159)</f>
        <v>ARMADA DE CHILE</v>
      </c>
      <c r="F159" s="103" t="s">
        <v>1237</v>
      </c>
      <c r="G159" s="103" t="s">
        <v>980</v>
      </c>
      <c r="H159" s="103" t="s">
        <v>974</v>
      </c>
      <c r="I159" s="103" t="s">
        <v>1792</v>
      </c>
      <c r="J159" s="103" t="s">
        <v>488</v>
      </c>
      <c r="K159" s="131"/>
    </row>
    <row r="160" spans="1:11" ht="12.75">
      <c r="A160" s="188" t="s">
        <v>1242</v>
      </c>
      <c r="B160" s="189" t="s">
        <v>1234</v>
      </c>
      <c r="C160" s="189" t="s">
        <v>1243</v>
      </c>
      <c r="D160" s="190" t="s">
        <v>1243</v>
      </c>
      <c r="E160" s="103" t="str">
        <f t="shared" si="0"/>
        <v>DIRECCIÓN GENERAL DE TERRITORIO MARÍTIMO</v>
      </c>
      <c r="F160" s="103" t="s">
        <v>1237</v>
      </c>
      <c r="G160" s="103" t="s">
        <v>980</v>
      </c>
      <c r="H160" s="103" t="s">
        <v>974</v>
      </c>
      <c r="I160" s="103" t="s">
        <v>1793</v>
      </c>
      <c r="J160" s="103" t="s">
        <v>488</v>
      </c>
      <c r="K160" s="131"/>
    </row>
    <row r="161" spans="1:11" ht="12.75">
      <c r="A161" s="188" t="s">
        <v>1244</v>
      </c>
      <c r="B161" s="189" t="s">
        <v>1234</v>
      </c>
      <c r="C161" s="189" t="s">
        <v>1245</v>
      </c>
      <c r="D161" s="190" t="s">
        <v>1245</v>
      </c>
      <c r="E161" s="103" t="str">
        <f t="shared" si="0"/>
        <v>DIRECCIÓN DE SANIDAD</v>
      </c>
      <c r="F161" s="103" t="s">
        <v>1237</v>
      </c>
      <c r="G161" s="103" t="s">
        <v>980</v>
      </c>
      <c r="H161" s="103" t="s">
        <v>974</v>
      </c>
      <c r="I161" s="103" t="s">
        <v>1794</v>
      </c>
      <c r="J161" s="103" t="s">
        <v>488</v>
      </c>
      <c r="K161" s="131"/>
    </row>
    <row r="162" spans="1:11" ht="12.75">
      <c r="A162" s="188" t="s">
        <v>1246</v>
      </c>
      <c r="B162" s="189" t="s">
        <v>1234</v>
      </c>
      <c r="C162" s="189" t="s">
        <v>1247</v>
      </c>
      <c r="D162" s="190" t="s">
        <v>1247</v>
      </c>
      <c r="E162" s="103" t="str">
        <f t="shared" si="0"/>
        <v>FUERZA AÉREA DE CHILE</v>
      </c>
      <c r="F162" s="103" t="s">
        <v>1237</v>
      </c>
      <c r="G162" s="103" t="s">
        <v>980</v>
      </c>
      <c r="H162" s="103" t="s">
        <v>974</v>
      </c>
      <c r="I162" s="103" t="s">
        <v>1795</v>
      </c>
      <c r="J162" s="103" t="s">
        <v>488</v>
      </c>
      <c r="K162" s="131"/>
    </row>
    <row r="163" spans="1:11" ht="12.75">
      <c r="A163" s="188" t="s">
        <v>1248</v>
      </c>
      <c r="B163" s="189" t="s">
        <v>1234</v>
      </c>
      <c r="C163" s="189" t="s">
        <v>1249</v>
      </c>
      <c r="D163" s="190" t="s">
        <v>1249</v>
      </c>
      <c r="E163" s="103" t="str">
        <f t="shared" si="0"/>
        <v>ORGANISMOS DE SALUD DE LA FACH</v>
      </c>
      <c r="F163" s="103" t="s">
        <v>1237</v>
      </c>
      <c r="G163" s="103" t="s">
        <v>980</v>
      </c>
      <c r="H163" s="103" t="s">
        <v>974</v>
      </c>
      <c r="I163" s="103" t="s">
        <v>1796</v>
      </c>
      <c r="J163" s="103" t="s">
        <v>488</v>
      </c>
      <c r="K163" s="131"/>
    </row>
    <row r="164" spans="1:11" ht="12.75">
      <c r="A164" s="188" t="s">
        <v>1252</v>
      </c>
      <c r="B164" s="189" t="s">
        <v>1234</v>
      </c>
      <c r="C164" s="189" t="s">
        <v>1253</v>
      </c>
      <c r="D164" s="190" t="s">
        <v>1253</v>
      </c>
      <c r="E164" s="103" t="str">
        <f t="shared" si="0"/>
        <v>DIRECCIÓN GENERAL DE MOVILIZACIÓN NACIONAL</v>
      </c>
      <c r="F164" s="103" t="s">
        <v>979</v>
      </c>
      <c r="G164" s="103" t="s">
        <v>980</v>
      </c>
      <c r="H164" s="103" t="s">
        <v>974</v>
      </c>
      <c r="I164" s="103" t="s">
        <v>1797</v>
      </c>
      <c r="J164" s="103" t="s">
        <v>488</v>
      </c>
      <c r="K164" s="131"/>
    </row>
    <row r="165" spans="1:11" ht="12.75">
      <c r="A165" s="188" t="s">
        <v>1254</v>
      </c>
      <c r="B165" s="189" t="s">
        <v>1234</v>
      </c>
      <c r="C165" s="189" t="s">
        <v>1255</v>
      </c>
      <c r="D165" s="190" t="s">
        <v>1255</v>
      </c>
      <c r="E165" s="103" t="str">
        <f t="shared" si="0"/>
        <v>INSTITUTO GEOGRÁFICO MILITAR</v>
      </c>
      <c r="F165" s="103" t="s">
        <v>979</v>
      </c>
      <c r="G165" s="103" t="s">
        <v>980</v>
      </c>
      <c r="H165" s="103" t="s">
        <v>974</v>
      </c>
      <c r="I165" s="103" t="s">
        <v>1798</v>
      </c>
      <c r="J165" s="103" t="s">
        <v>488</v>
      </c>
      <c r="K165" s="131"/>
    </row>
    <row r="166" spans="1:11" ht="12.75">
      <c r="A166" s="188" t="s">
        <v>1257</v>
      </c>
      <c r="B166" s="189" t="s">
        <v>1234</v>
      </c>
      <c r="C166" s="189" t="s">
        <v>1258</v>
      </c>
      <c r="D166" s="190" t="s">
        <v>1258</v>
      </c>
      <c r="E166" s="103" t="s">
        <v>1236</v>
      </c>
      <c r="F166" s="103" t="s">
        <v>1237</v>
      </c>
      <c r="G166" s="103" t="s">
        <v>980</v>
      </c>
      <c r="H166" s="103" t="s">
        <v>974</v>
      </c>
      <c r="I166" s="103" t="s">
        <v>1729</v>
      </c>
      <c r="J166" s="103" t="s">
        <v>491</v>
      </c>
      <c r="K166" s="131"/>
    </row>
    <row r="167" spans="1:11" ht="12.75">
      <c r="A167" s="188" t="s">
        <v>1260</v>
      </c>
      <c r="B167" s="189" t="s">
        <v>1234</v>
      </c>
      <c r="C167" s="189" t="s">
        <v>1261</v>
      </c>
      <c r="D167" s="190" t="s">
        <v>1261</v>
      </c>
      <c r="E167" s="103" t="s">
        <v>1256</v>
      </c>
      <c r="F167" s="103" t="s">
        <v>979</v>
      </c>
      <c r="G167" s="103" t="s">
        <v>980</v>
      </c>
      <c r="H167" s="103" t="s">
        <v>974</v>
      </c>
      <c r="I167" s="103" t="s">
        <v>1800</v>
      </c>
      <c r="J167" s="103" t="s">
        <v>488</v>
      </c>
      <c r="K167" s="131"/>
    </row>
    <row r="168" spans="1:11" ht="12.75">
      <c r="A168" s="188" t="s">
        <v>1263</v>
      </c>
      <c r="B168" s="189" t="s">
        <v>1234</v>
      </c>
      <c r="C168" s="189" t="s">
        <v>1264</v>
      </c>
      <c r="D168" s="190" t="s">
        <v>1264</v>
      </c>
      <c r="E168" s="103" t="s">
        <v>1259</v>
      </c>
      <c r="F168" s="103" t="s">
        <v>979</v>
      </c>
      <c r="G168" s="103" t="s">
        <v>980</v>
      </c>
      <c r="H168" s="103" t="s">
        <v>974</v>
      </c>
      <c r="I168" s="103" t="s">
        <v>1801</v>
      </c>
      <c r="J168" s="103" t="s">
        <v>488</v>
      </c>
      <c r="K168" s="131"/>
    </row>
    <row r="169" spans="1:11" ht="12.75">
      <c r="A169" s="188" t="s">
        <v>1266</v>
      </c>
      <c r="B169" s="189" t="s">
        <v>1234</v>
      </c>
      <c r="C169" s="189" t="s">
        <v>1267</v>
      </c>
      <c r="D169" s="190" t="s">
        <v>1267</v>
      </c>
      <c r="E169" s="103" t="s">
        <v>1262</v>
      </c>
      <c r="F169" s="103" t="s">
        <v>979</v>
      </c>
      <c r="G169" s="103" t="s">
        <v>980</v>
      </c>
      <c r="H169" s="103" t="s">
        <v>974</v>
      </c>
      <c r="I169" s="103" t="s">
        <v>1802</v>
      </c>
      <c r="J169" s="103" t="s">
        <v>488</v>
      </c>
      <c r="K169" s="131"/>
    </row>
    <row r="170" spans="1:11" ht="12.75">
      <c r="A170" s="188" t="s">
        <v>1269</v>
      </c>
      <c r="B170" s="189" t="s">
        <v>1234</v>
      </c>
      <c r="C170" s="189" t="s">
        <v>1270</v>
      </c>
      <c r="D170" s="190" t="s">
        <v>1270</v>
      </c>
      <c r="E170" s="103" t="s">
        <v>1265</v>
      </c>
      <c r="F170" s="103" t="s">
        <v>979</v>
      </c>
      <c r="G170" s="103" t="s">
        <v>980</v>
      </c>
      <c r="H170" s="103" t="s">
        <v>974</v>
      </c>
      <c r="I170" s="103" t="s">
        <v>1803</v>
      </c>
      <c r="J170" s="103" t="s">
        <v>488</v>
      </c>
      <c r="K170" s="131"/>
    </row>
    <row r="171" spans="1:11" ht="12.75">
      <c r="A171" s="188" t="s">
        <v>1271</v>
      </c>
      <c r="B171" s="189" t="s">
        <v>1234</v>
      </c>
      <c r="C171" s="189" t="s">
        <v>1272</v>
      </c>
      <c r="D171" s="190" t="s">
        <v>1272</v>
      </c>
      <c r="E171" s="103" t="s">
        <v>1268</v>
      </c>
      <c r="F171" s="103" t="s">
        <v>979</v>
      </c>
      <c r="G171" s="103" t="s">
        <v>980</v>
      </c>
      <c r="H171" s="103" t="s">
        <v>974</v>
      </c>
      <c r="I171" s="103" t="s">
        <v>1804</v>
      </c>
      <c r="J171" s="103" t="s">
        <v>488</v>
      </c>
      <c r="K171" s="131"/>
    </row>
    <row r="172" spans="1:11" ht="12.75">
      <c r="A172" s="188" t="s">
        <v>1273</v>
      </c>
      <c r="B172" s="189" t="s">
        <v>1274</v>
      </c>
      <c r="C172" s="189" t="s">
        <v>1799</v>
      </c>
      <c r="D172" s="190" t="s">
        <v>1799</v>
      </c>
      <c r="E172" s="103" t="s">
        <v>1268</v>
      </c>
      <c r="F172" s="103" t="s">
        <v>979</v>
      </c>
      <c r="G172" s="103" t="s">
        <v>980</v>
      </c>
      <c r="H172" s="103" t="s">
        <v>974</v>
      </c>
      <c r="I172" s="103" t="s">
        <v>1805</v>
      </c>
      <c r="J172" s="103" t="s">
        <v>488</v>
      </c>
      <c r="K172" s="131"/>
    </row>
    <row r="173" spans="1:11" ht="12.75">
      <c r="A173" s="188" t="s">
        <v>1275</v>
      </c>
      <c r="B173" s="189" t="s">
        <v>1274</v>
      </c>
      <c r="C173" s="189" t="s">
        <v>1692</v>
      </c>
      <c r="D173" s="190" t="s">
        <v>1692</v>
      </c>
      <c r="E173" s="103" t="str">
        <f t="shared" ref="E173" si="1">+UPPER(D173)</f>
        <v>DIRECCIÓN GENERAL DE OBRAS PÚBLICAS</v>
      </c>
      <c r="F173" s="103" t="s">
        <v>979</v>
      </c>
      <c r="G173" s="103" t="s">
        <v>980</v>
      </c>
      <c r="H173" s="103" t="s">
        <v>974</v>
      </c>
      <c r="I173" s="103" t="s">
        <v>1806</v>
      </c>
      <c r="J173" s="103" t="s">
        <v>488</v>
      </c>
      <c r="K173" s="131"/>
    </row>
    <row r="174" spans="1:11" ht="12.75">
      <c r="A174" s="188" t="s">
        <v>1277</v>
      </c>
      <c r="B174" s="189" t="s">
        <v>1274</v>
      </c>
      <c r="C174" s="189" t="s">
        <v>1278</v>
      </c>
      <c r="D174" s="190" t="s">
        <v>1278</v>
      </c>
      <c r="E174" s="103" t="s">
        <v>1010</v>
      </c>
      <c r="F174" s="103" t="s">
        <v>979</v>
      </c>
      <c r="G174" s="103" t="s">
        <v>980</v>
      </c>
      <c r="H174" s="103" t="s">
        <v>974</v>
      </c>
      <c r="I174" s="103" t="s">
        <v>1807</v>
      </c>
      <c r="J174" s="103" t="s">
        <v>488</v>
      </c>
      <c r="K174" s="131"/>
    </row>
    <row r="175" spans="1:11" ht="12.75">
      <c r="A175" s="188" t="s">
        <v>1279</v>
      </c>
      <c r="B175" s="189" t="s">
        <v>1274</v>
      </c>
      <c r="C175" s="189" t="s">
        <v>1693</v>
      </c>
      <c r="D175" s="190" t="s">
        <v>1693</v>
      </c>
      <c r="E175" s="103" t="s">
        <v>1276</v>
      </c>
      <c r="F175" s="103" t="s">
        <v>979</v>
      </c>
      <c r="G175" s="103" t="s">
        <v>980</v>
      </c>
      <c r="H175" s="103" t="s">
        <v>974</v>
      </c>
      <c r="I175" s="103" t="s">
        <v>1808</v>
      </c>
      <c r="J175" s="103" t="s">
        <v>488</v>
      </c>
      <c r="K175" s="131"/>
    </row>
    <row r="176" spans="1:11" ht="12.75">
      <c r="A176" s="188" t="s">
        <v>1280</v>
      </c>
      <c r="B176" s="189" t="s">
        <v>1274</v>
      </c>
      <c r="C176" s="189" t="s">
        <v>1281</v>
      </c>
      <c r="D176" s="190" t="s">
        <v>1281</v>
      </c>
      <c r="E176" s="103" t="s">
        <v>1276</v>
      </c>
      <c r="F176" s="103" t="s">
        <v>979</v>
      </c>
      <c r="G176" s="103" t="s">
        <v>980</v>
      </c>
      <c r="H176" s="103" t="s">
        <v>974</v>
      </c>
      <c r="I176" s="103" t="s">
        <v>1809</v>
      </c>
      <c r="J176" s="103" t="s">
        <v>488</v>
      </c>
      <c r="K176" s="131"/>
    </row>
    <row r="177" spans="1:11" ht="12.75">
      <c r="A177" s="188" t="s">
        <v>1283</v>
      </c>
      <c r="B177" s="189" t="s">
        <v>1274</v>
      </c>
      <c r="C177" s="189" t="s">
        <v>1284</v>
      </c>
      <c r="D177" s="190" t="s">
        <v>1284</v>
      </c>
      <c r="E177" s="103" t="s">
        <v>1276</v>
      </c>
      <c r="F177" s="103" t="s">
        <v>979</v>
      </c>
      <c r="G177" s="103" t="s">
        <v>980</v>
      </c>
      <c r="H177" s="103" t="s">
        <v>974</v>
      </c>
      <c r="I177" s="103" t="s">
        <v>1810</v>
      </c>
      <c r="J177" s="103" t="s">
        <v>488</v>
      </c>
      <c r="K177" s="131"/>
    </row>
    <row r="178" spans="1:11" ht="12.75">
      <c r="A178" s="188" t="s">
        <v>1286</v>
      </c>
      <c r="B178" s="189" t="s">
        <v>1274</v>
      </c>
      <c r="C178" s="189" t="s">
        <v>1287</v>
      </c>
      <c r="D178" s="190" t="s">
        <v>1287</v>
      </c>
      <c r="E178" s="103" t="s">
        <v>1282</v>
      </c>
      <c r="F178" s="103" t="s">
        <v>979</v>
      </c>
      <c r="G178" s="103" t="s">
        <v>980</v>
      </c>
      <c r="H178" s="103" t="s">
        <v>974</v>
      </c>
      <c r="I178" s="103" t="s">
        <v>1811</v>
      </c>
      <c r="J178" s="103" t="s">
        <v>488</v>
      </c>
      <c r="K178" s="131"/>
    </row>
    <row r="179" spans="1:11" ht="12.75">
      <c r="A179" s="188" t="s">
        <v>1289</v>
      </c>
      <c r="B179" s="189" t="s">
        <v>1274</v>
      </c>
      <c r="C179" s="189" t="s">
        <v>1290</v>
      </c>
      <c r="D179" s="190" t="s">
        <v>1290</v>
      </c>
      <c r="E179" s="103" t="s">
        <v>1285</v>
      </c>
      <c r="F179" s="103" t="s">
        <v>979</v>
      </c>
      <c r="G179" s="103" t="s">
        <v>980</v>
      </c>
      <c r="H179" s="103" t="s">
        <v>974</v>
      </c>
      <c r="I179" s="103" t="s">
        <v>1812</v>
      </c>
      <c r="J179" s="103" t="s">
        <v>488</v>
      </c>
      <c r="K179" s="131"/>
    </row>
    <row r="180" spans="1:11" ht="12.75">
      <c r="A180" s="188" t="s">
        <v>1292</v>
      </c>
      <c r="B180" s="189" t="s">
        <v>1274</v>
      </c>
      <c r="C180" s="189" t="s">
        <v>1293</v>
      </c>
      <c r="D180" s="190" t="s">
        <v>1293</v>
      </c>
      <c r="E180" s="103" t="s">
        <v>1288</v>
      </c>
      <c r="F180" s="103" t="s">
        <v>979</v>
      </c>
      <c r="G180" s="103" t="s">
        <v>980</v>
      </c>
      <c r="H180" s="103" t="s">
        <v>974</v>
      </c>
      <c r="I180" s="103" t="s">
        <v>1813</v>
      </c>
      <c r="J180" s="103" t="s">
        <v>488</v>
      </c>
      <c r="K180" s="131"/>
    </row>
    <row r="181" spans="1:11" ht="12.75">
      <c r="A181" s="188" t="s">
        <v>1295</v>
      </c>
      <c r="B181" s="189" t="s">
        <v>1274</v>
      </c>
      <c r="C181" s="189" t="s">
        <v>1296</v>
      </c>
      <c r="D181" s="190" t="s">
        <v>1296</v>
      </c>
      <c r="E181" s="103" t="s">
        <v>1291</v>
      </c>
      <c r="F181" s="103" t="s">
        <v>1008</v>
      </c>
      <c r="G181" s="103" t="s">
        <v>980</v>
      </c>
      <c r="H181" s="103" t="s">
        <v>974</v>
      </c>
      <c r="I181" s="103" t="s">
        <v>1814</v>
      </c>
      <c r="J181" s="103" t="s">
        <v>488</v>
      </c>
      <c r="K181" s="131"/>
    </row>
    <row r="182" spans="1:11" ht="12.75">
      <c r="A182" s="188" t="s">
        <v>1298</v>
      </c>
      <c r="B182" s="189" t="s">
        <v>1274</v>
      </c>
      <c r="C182" s="189" t="s">
        <v>1299</v>
      </c>
      <c r="D182" s="190" t="s">
        <v>1299</v>
      </c>
      <c r="E182" s="103" t="s">
        <v>1294</v>
      </c>
      <c r="F182" s="103" t="s">
        <v>979</v>
      </c>
      <c r="G182" s="103" t="s">
        <v>980</v>
      </c>
      <c r="H182" s="103" t="s">
        <v>974</v>
      </c>
      <c r="I182" s="103" t="s">
        <v>1815</v>
      </c>
      <c r="J182" s="103" t="s">
        <v>488</v>
      </c>
      <c r="K182" s="131"/>
    </row>
    <row r="183" spans="1:11" ht="12.75">
      <c r="A183" s="188" t="s">
        <v>1301</v>
      </c>
      <c r="B183" s="189" t="s">
        <v>1274</v>
      </c>
      <c r="C183" s="189" t="s">
        <v>1302</v>
      </c>
      <c r="D183" s="190" t="s">
        <v>1302</v>
      </c>
      <c r="E183" s="103" t="s">
        <v>1297</v>
      </c>
      <c r="F183" s="103" t="s">
        <v>979</v>
      </c>
      <c r="G183" s="103" t="s">
        <v>980</v>
      </c>
      <c r="H183" s="103" t="s">
        <v>974</v>
      </c>
      <c r="I183" s="103" t="s">
        <v>1815</v>
      </c>
      <c r="J183" s="103" t="s">
        <v>491</v>
      </c>
      <c r="K183" s="131"/>
    </row>
    <row r="184" spans="1:11" ht="12.75">
      <c r="A184" s="188" t="s">
        <v>1304</v>
      </c>
      <c r="B184" s="189" t="s">
        <v>1274</v>
      </c>
      <c r="C184" s="189" t="s">
        <v>1305</v>
      </c>
      <c r="D184" s="190" t="s">
        <v>1305</v>
      </c>
      <c r="E184" s="103" t="s">
        <v>1300</v>
      </c>
      <c r="F184" s="103" t="s">
        <v>979</v>
      </c>
      <c r="G184" s="103" t="s">
        <v>980</v>
      </c>
      <c r="H184" s="103" t="s">
        <v>974</v>
      </c>
      <c r="I184" s="103" t="s">
        <v>1816</v>
      </c>
      <c r="J184" s="103" t="s">
        <v>488</v>
      </c>
      <c r="K184" s="131"/>
    </row>
    <row r="185" spans="1:11" ht="12.75">
      <c r="A185" s="188" t="s">
        <v>1307</v>
      </c>
      <c r="B185" s="189" t="s">
        <v>1274</v>
      </c>
      <c r="C185" s="189" t="s">
        <v>1308</v>
      </c>
      <c r="D185" s="190" t="s">
        <v>1308</v>
      </c>
      <c r="E185" s="103" t="s">
        <v>1303</v>
      </c>
      <c r="F185" s="103" t="s">
        <v>979</v>
      </c>
      <c r="G185" s="103" t="s">
        <v>980</v>
      </c>
      <c r="H185" s="103" t="s">
        <v>974</v>
      </c>
      <c r="I185" s="103" t="s">
        <v>1818</v>
      </c>
      <c r="J185" s="103" t="s">
        <v>488</v>
      </c>
      <c r="K185" s="131"/>
    </row>
    <row r="186" spans="1:11" ht="12.75">
      <c r="A186" s="188" t="s">
        <v>1310</v>
      </c>
      <c r="B186" s="189" t="s">
        <v>1274</v>
      </c>
      <c r="C186" s="189" t="s">
        <v>1311</v>
      </c>
      <c r="D186" s="190" t="s">
        <v>1311</v>
      </c>
      <c r="E186" s="103" t="s">
        <v>1306</v>
      </c>
      <c r="F186" s="103" t="s">
        <v>979</v>
      </c>
      <c r="G186" s="103" t="s">
        <v>980</v>
      </c>
      <c r="H186" s="103" t="s">
        <v>974</v>
      </c>
      <c r="I186" s="103" t="s">
        <v>1819</v>
      </c>
      <c r="J186" s="103" t="s">
        <v>488</v>
      </c>
      <c r="K186" s="131"/>
    </row>
    <row r="187" spans="1:11" ht="12.75">
      <c r="A187" s="188" t="s">
        <v>1313</v>
      </c>
      <c r="B187" s="189" t="s">
        <v>1314</v>
      </c>
      <c r="C187" s="189" t="s">
        <v>1315</v>
      </c>
      <c r="D187" s="190" t="s">
        <v>1315</v>
      </c>
      <c r="E187" s="103" t="s">
        <v>1309</v>
      </c>
      <c r="F187" s="103" t="s">
        <v>979</v>
      </c>
      <c r="G187" s="103" t="s">
        <v>980</v>
      </c>
      <c r="H187" s="103" t="s">
        <v>974</v>
      </c>
      <c r="I187" s="103" t="s">
        <v>1819</v>
      </c>
      <c r="J187" s="103" t="s">
        <v>488</v>
      </c>
      <c r="K187" s="131"/>
    </row>
    <row r="188" spans="1:11" ht="12.75">
      <c r="A188" s="188" t="s">
        <v>1317</v>
      </c>
      <c r="B188" s="189" t="s">
        <v>1314</v>
      </c>
      <c r="C188" s="189" t="s">
        <v>1315</v>
      </c>
      <c r="D188" s="190" t="s">
        <v>1318</v>
      </c>
      <c r="E188" s="103" t="s">
        <v>1312</v>
      </c>
      <c r="F188" s="103" t="s">
        <v>979</v>
      </c>
      <c r="G188" s="103" t="s">
        <v>980</v>
      </c>
      <c r="H188" s="103" t="s">
        <v>974</v>
      </c>
      <c r="I188" s="103" t="s">
        <v>1819</v>
      </c>
      <c r="J188" s="103" t="s">
        <v>488</v>
      </c>
      <c r="K188" s="131"/>
    </row>
    <row r="189" spans="1:11" ht="12.75">
      <c r="A189" s="188" t="s">
        <v>1319</v>
      </c>
      <c r="B189" s="189" t="s">
        <v>1314</v>
      </c>
      <c r="C189" s="189" t="s">
        <v>1320</v>
      </c>
      <c r="D189" s="190" t="s">
        <v>1320</v>
      </c>
      <c r="E189" s="103" t="s">
        <v>1316</v>
      </c>
      <c r="F189" s="103" t="s">
        <v>979</v>
      </c>
      <c r="G189" s="103" t="s">
        <v>980</v>
      </c>
      <c r="H189" s="103" t="s">
        <v>974</v>
      </c>
      <c r="I189" s="103" t="s">
        <v>1819</v>
      </c>
      <c r="J189" s="103" t="s">
        <v>488</v>
      </c>
      <c r="K189" s="131"/>
    </row>
    <row r="190" spans="1:11" ht="12.75">
      <c r="A190" s="188" t="s">
        <v>1322</v>
      </c>
      <c r="B190" s="189" t="s">
        <v>1314</v>
      </c>
      <c r="C190" s="189" t="s">
        <v>1817</v>
      </c>
      <c r="D190" s="190" t="s">
        <v>1817</v>
      </c>
      <c r="E190" s="103" t="s">
        <v>1316</v>
      </c>
      <c r="F190" s="103" t="s">
        <v>979</v>
      </c>
      <c r="G190" s="103" t="s">
        <v>980</v>
      </c>
      <c r="H190" s="103" t="s">
        <v>974</v>
      </c>
      <c r="I190" s="103" t="s">
        <v>1819</v>
      </c>
      <c r="J190" s="103" t="s">
        <v>488</v>
      </c>
      <c r="K190" s="131"/>
    </row>
    <row r="191" spans="1:11" ht="12.75">
      <c r="A191" s="188" t="s">
        <v>1324</v>
      </c>
      <c r="B191" s="189" t="s">
        <v>1314</v>
      </c>
      <c r="C191" s="189" t="s">
        <v>1325</v>
      </c>
      <c r="D191" s="190" t="s">
        <v>1325</v>
      </c>
      <c r="E191" s="103" t="s">
        <v>1321</v>
      </c>
      <c r="F191" s="103" t="s">
        <v>979</v>
      </c>
      <c r="G191" s="103" t="s">
        <v>980</v>
      </c>
      <c r="H191" s="103" t="s">
        <v>974</v>
      </c>
      <c r="I191" s="103" t="s">
        <v>1819</v>
      </c>
      <c r="J191" s="103" t="s">
        <v>488</v>
      </c>
      <c r="K191" s="131"/>
    </row>
    <row r="192" spans="1:11" ht="12.75">
      <c r="A192" s="188" t="s">
        <v>1327</v>
      </c>
      <c r="B192" s="189" t="s">
        <v>1314</v>
      </c>
      <c r="C192" s="189" t="s">
        <v>1325</v>
      </c>
      <c r="D192" s="190" t="s">
        <v>1328</v>
      </c>
      <c r="E192" s="103" t="s">
        <v>1323</v>
      </c>
      <c r="F192" s="103" t="s">
        <v>979</v>
      </c>
      <c r="G192" s="103" t="s">
        <v>980</v>
      </c>
      <c r="H192" s="103" t="s">
        <v>974</v>
      </c>
      <c r="I192" s="103" t="s">
        <v>1819</v>
      </c>
      <c r="J192" s="103" t="s">
        <v>488</v>
      </c>
      <c r="K192" s="131"/>
    </row>
    <row r="193" spans="1:11" ht="12.75">
      <c r="A193" s="188" t="s">
        <v>1329</v>
      </c>
      <c r="B193" s="189" t="s">
        <v>1314</v>
      </c>
      <c r="C193" s="189" t="s">
        <v>1325</v>
      </c>
      <c r="D193" s="190" t="s">
        <v>1330</v>
      </c>
      <c r="E193" s="103" t="s">
        <v>1326</v>
      </c>
      <c r="F193" s="103" t="s">
        <v>979</v>
      </c>
      <c r="G193" s="103" t="s">
        <v>980</v>
      </c>
      <c r="H193" s="103" t="s">
        <v>974</v>
      </c>
      <c r="I193" s="103" t="s">
        <v>1820</v>
      </c>
      <c r="J193" s="103" t="s">
        <v>488</v>
      </c>
      <c r="K193" s="131"/>
    </row>
    <row r="194" spans="1:11" ht="12.75">
      <c r="A194" s="188" t="s">
        <v>1331</v>
      </c>
      <c r="B194" s="189" t="s">
        <v>1314</v>
      </c>
      <c r="C194" s="189" t="s">
        <v>1325</v>
      </c>
      <c r="D194" s="190" t="s">
        <v>1332</v>
      </c>
      <c r="E194" s="103" t="s">
        <v>1326</v>
      </c>
      <c r="F194" s="103" t="s">
        <v>979</v>
      </c>
      <c r="G194" s="103" t="s">
        <v>980</v>
      </c>
      <c r="H194" s="103" t="s">
        <v>974</v>
      </c>
      <c r="I194" s="103" t="s">
        <v>1820</v>
      </c>
      <c r="J194" s="103" t="s">
        <v>488</v>
      </c>
      <c r="K194" s="131"/>
    </row>
    <row r="195" spans="1:11" ht="12.75">
      <c r="A195" s="188" t="s">
        <v>1333</v>
      </c>
      <c r="B195" s="189" t="s">
        <v>1314</v>
      </c>
      <c r="C195" s="189" t="s">
        <v>1325</v>
      </c>
      <c r="D195" s="190" t="s">
        <v>1334</v>
      </c>
      <c r="E195" s="103" t="s">
        <v>1326</v>
      </c>
      <c r="F195" s="103" t="s">
        <v>979</v>
      </c>
      <c r="G195" s="103" t="s">
        <v>980</v>
      </c>
      <c r="H195" s="103" t="s">
        <v>974</v>
      </c>
      <c r="I195" s="103" t="s">
        <v>1820</v>
      </c>
      <c r="J195" s="103" t="s">
        <v>488</v>
      </c>
      <c r="K195" s="131"/>
    </row>
    <row r="196" spans="1:11" ht="12.75">
      <c r="A196" s="188" t="s">
        <v>1335</v>
      </c>
      <c r="B196" s="189" t="s">
        <v>1314</v>
      </c>
      <c r="C196" s="189" t="s">
        <v>1325</v>
      </c>
      <c r="D196" s="190" t="s">
        <v>1336</v>
      </c>
      <c r="E196" s="103" t="s">
        <v>1326</v>
      </c>
      <c r="F196" s="103" t="s">
        <v>979</v>
      </c>
      <c r="G196" s="103" t="s">
        <v>980</v>
      </c>
      <c r="H196" s="103" t="s">
        <v>974</v>
      </c>
      <c r="I196" s="103" t="s">
        <v>1820</v>
      </c>
      <c r="J196" s="103" t="s">
        <v>488</v>
      </c>
      <c r="K196" s="131"/>
    </row>
    <row r="197" spans="1:11" ht="12.75">
      <c r="A197" s="188" t="s">
        <v>1944</v>
      </c>
      <c r="B197" s="189" t="s">
        <v>1314</v>
      </c>
      <c r="C197" s="189" t="s">
        <v>1325</v>
      </c>
      <c r="D197" s="190" t="s">
        <v>1943</v>
      </c>
      <c r="E197" s="103" t="s">
        <v>1326</v>
      </c>
      <c r="F197" s="103" t="s">
        <v>979</v>
      </c>
      <c r="G197" s="103" t="s">
        <v>980</v>
      </c>
      <c r="H197" s="103" t="s">
        <v>974</v>
      </c>
      <c r="I197" s="103" t="s">
        <v>1820</v>
      </c>
      <c r="J197" s="103" t="s">
        <v>491</v>
      </c>
      <c r="K197" s="131"/>
    </row>
    <row r="198" spans="1:11" ht="12.75">
      <c r="A198" s="188" t="s">
        <v>1337</v>
      </c>
      <c r="B198" s="189" t="s">
        <v>1314</v>
      </c>
      <c r="C198" s="189" t="s">
        <v>1338</v>
      </c>
      <c r="D198" s="190" t="s">
        <v>1338</v>
      </c>
      <c r="E198" s="103" t="s">
        <v>1326</v>
      </c>
      <c r="F198" s="103" t="s">
        <v>979</v>
      </c>
      <c r="G198" s="103" t="s">
        <v>980</v>
      </c>
      <c r="H198" s="103" t="s">
        <v>974</v>
      </c>
      <c r="I198" s="103" t="s">
        <v>1821</v>
      </c>
      <c r="J198" s="103" t="s">
        <v>488</v>
      </c>
      <c r="K198" s="131"/>
    </row>
    <row r="199" spans="1:11" ht="12.75">
      <c r="A199" s="188" t="s">
        <v>1340</v>
      </c>
      <c r="B199" s="189" t="s">
        <v>1314</v>
      </c>
      <c r="C199" s="189" t="s">
        <v>1338</v>
      </c>
      <c r="D199" s="190" t="s">
        <v>1341</v>
      </c>
      <c r="E199" s="103" t="s">
        <v>1326</v>
      </c>
      <c r="F199" s="103" t="s">
        <v>979</v>
      </c>
      <c r="G199" s="103" t="s">
        <v>980</v>
      </c>
      <c r="H199" s="103" t="s">
        <v>974</v>
      </c>
      <c r="I199" s="103" t="s">
        <v>1822</v>
      </c>
      <c r="J199" s="103" t="s">
        <v>488</v>
      </c>
      <c r="K199" s="131"/>
    </row>
    <row r="200" spans="1:11" ht="12.75">
      <c r="A200" s="188" t="s">
        <v>1342</v>
      </c>
      <c r="B200" s="189" t="s">
        <v>1314</v>
      </c>
      <c r="C200" s="189" t="s">
        <v>1338</v>
      </c>
      <c r="D200" s="190" t="s">
        <v>1343</v>
      </c>
      <c r="E200" s="103" t="s">
        <v>1339</v>
      </c>
      <c r="F200" s="103" t="s">
        <v>979</v>
      </c>
      <c r="G200" s="103" t="s">
        <v>980</v>
      </c>
      <c r="H200" s="103" t="s">
        <v>974</v>
      </c>
      <c r="I200" s="103" t="s">
        <v>1823</v>
      </c>
      <c r="J200" s="103" t="s">
        <v>488</v>
      </c>
      <c r="K200" s="131"/>
    </row>
    <row r="201" spans="1:11" ht="12.75">
      <c r="A201" s="188" t="s">
        <v>1344</v>
      </c>
      <c r="B201" s="189" t="s">
        <v>1314</v>
      </c>
      <c r="C201" s="189" t="s">
        <v>1338</v>
      </c>
      <c r="D201" s="190" t="s">
        <v>1345</v>
      </c>
      <c r="E201" s="103" t="s">
        <v>1339</v>
      </c>
      <c r="F201" s="103" t="s">
        <v>979</v>
      </c>
      <c r="G201" s="103" t="s">
        <v>980</v>
      </c>
      <c r="H201" s="103" t="s">
        <v>974</v>
      </c>
      <c r="I201" s="103" t="s">
        <v>1823</v>
      </c>
      <c r="J201" s="103" t="s">
        <v>488</v>
      </c>
      <c r="K201" s="131"/>
    </row>
    <row r="202" spans="1:11" ht="12.75">
      <c r="A202" s="188" t="s">
        <v>1346</v>
      </c>
      <c r="B202" s="189" t="s">
        <v>1314</v>
      </c>
      <c r="C202" s="189" t="s">
        <v>1338</v>
      </c>
      <c r="D202" s="190" t="s">
        <v>1347</v>
      </c>
      <c r="E202" s="103" t="s">
        <v>1339</v>
      </c>
      <c r="F202" s="103" t="s">
        <v>1008</v>
      </c>
      <c r="G202" s="103" t="s">
        <v>980</v>
      </c>
      <c r="H202" s="103" t="s">
        <v>974</v>
      </c>
      <c r="I202" s="103" t="s">
        <v>1824</v>
      </c>
      <c r="J202" s="103" t="s">
        <v>488</v>
      </c>
      <c r="K202" s="131"/>
    </row>
    <row r="203" spans="1:11" ht="12.75">
      <c r="A203" s="188" t="s">
        <v>1348</v>
      </c>
      <c r="B203" s="189" t="s">
        <v>1314</v>
      </c>
      <c r="C203" s="189" t="s">
        <v>1349</v>
      </c>
      <c r="D203" s="190" t="s">
        <v>1349</v>
      </c>
      <c r="E203" s="103" t="s">
        <v>1339</v>
      </c>
      <c r="F203" s="103" t="s">
        <v>979</v>
      </c>
      <c r="G203" s="103" t="s">
        <v>980</v>
      </c>
      <c r="H203" s="103" t="s">
        <v>974</v>
      </c>
      <c r="I203" s="103" t="s">
        <v>1825</v>
      </c>
      <c r="J203" s="103" t="s">
        <v>488</v>
      </c>
      <c r="K203" s="131"/>
    </row>
    <row r="204" spans="1:11" ht="12.75">
      <c r="A204" s="188" t="s">
        <v>1351</v>
      </c>
      <c r="B204" s="189" t="s">
        <v>1352</v>
      </c>
      <c r="C204" s="189" t="s">
        <v>1353</v>
      </c>
      <c r="D204" s="190" t="s">
        <v>1353</v>
      </c>
      <c r="E204" s="103" t="s">
        <v>1339</v>
      </c>
      <c r="F204" s="103" t="s">
        <v>979</v>
      </c>
      <c r="G204" s="103" t="s">
        <v>980</v>
      </c>
      <c r="H204" s="103" t="s">
        <v>974</v>
      </c>
      <c r="I204" s="103" t="s">
        <v>1827</v>
      </c>
      <c r="J204" s="103" t="s">
        <v>488</v>
      </c>
      <c r="K204" s="131"/>
    </row>
    <row r="205" spans="1:11" ht="12.75">
      <c r="A205" s="188" t="s">
        <v>1982</v>
      </c>
      <c r="B205" s="189" t="s">
        <v>1352</v>
      </c>
      <c r="C205" s="189" t="s">
        <v>1353</v>
      </c>
      <c r="D205" s="190" t="s">
        <v>1983</v>
      </c>
      <c r="E205" s="103" t="s">
        <v>1350</v>
      </c>
      <c r="F205" s="103" t="s">
        <v>979</v>
      </c>
      <c r="G205" s="103" t="s">
        <v>980</v>
      </c>
      <c r="H205" s="103" t="s">
        <v>974</v>
      </c>
      <c r="I205" s="103" t="s">
        <v>1828</v>
      </c>
      <c r="J205" s="103" t="s">
        <v>488</v>
      </c>
      <c r="K205" s="131"/>
    </row>
    <row r="206" spans="1:11" ht="12.75">
      <c r="A206" s="188" t="s">
        <v>1984</v>
      </c>
      <c r="B206" s="189" t="s">
        <v>1352</v>
      </c>
      <c r="C206" s="189" t="s">
        <v>1353</v>
      </c>
      <c r="D206" s="190" t="s">
        <v>1985</v>
      </c>
      <c r="E206" s="103" t="s">
        <v>1354</v>
      </c>
      <c r="F206" s="103" t="s">
        <v>1008</v>
      </c>
      <c r="G206" s="103" t="s">
        <v>980</v>
      </c>
      <c r="H206" s="103" t="s">
        <v>974</v>
      </c>
      <c r="I206" s="103" t="s">
        <v>1829</v>
      </c>
      <c r="J206" s="103" t="s">
        <v>488</v>
      </c>
      <c r="K206" s="131"/>
    </row>
    <row r="207" spans="1:11" ht="12.75">
      <c r="A207" s="188" t="s">
        <v>1986</v>
      </c>
      <c r="B207" s="189" t="s">
        <v>1352</v>
      </c>
      <c r="C207" s="189" t="s">
        <v>1353</v>
      </c>
      <c r="D207" s="190" t="s">
        <v>1987</v>
      </c>
      <c r="E207" s="103" t="s">
        <v>1354</v>
      </c>
      <c r="F207" s="103" t="s">
        <v>1008</v>
      </c>
      <c r="G207" s="103" t="s">
        <v>980</v>
      </c>
      <c r="H207" s="103" t="s">
        <v>974</v>
      </c>
      <c r="I207" s="103" t="s">
        <v>1830</v>
      </c>
      <c r="J207" s="103" t="s">
        <v>488</v>
      </c>
      <c r="K207" s="131"/>
    </row>
    <row r="208" spans="1:11" ht="12.75">
      <c r="A208" s="188" t="s">
        <v>1355</v>
      </c>
      <c r="B208" s="189" t="s">
        <v>1356</v>
      </c>
      <c r="C208" s="189" t="s">
        <v>1357</v>
      </c>
      <c r="D208" s="190" t="s">
        <v>1357</v>
      </c>
      <c r="E208" s="103" t="s">
        <v>1354</v>
      </c>
      <c r="F208" s="103" t="s">
        <v>979</v>
      </c>
      <c r="G208" s="103" t="s">
        <v>980</v>
      </c>
      <c r="H208" s="103" t="s">
        <v>974</v>
      </c>
      <c r="I208" s="103" t="s">
        <v>1831</v>
      </c>
      <c r="J208" s="103" t="s">
        <v>488</v>
      </c>
      <c r="K208" s="131"/>
    </row>
    <row r="209" spans="1:11" ht="12.75">
      <c r="A209" s="188" t="s">
        <v>1359</v>
      </c>
      <c r="B209" s="189" t="s">
        <v>1356</v>
      </c>
      <c r="C209" s="189" t="s">
        <v>1357</v>
      </c>
      <c r="D209" s="190" t="s">
        <v>1360</v>
      </c>
      <c r="E209" s="103" t="s">
        <v>1354</v>
      </c>
      <c r="F209" s="103" t="s">
        <v>979</v>
      </c>
      <c r="G209" s="103" t="s">
        <v>980</v>
      </c>
      <c r="H209" s="103" t="s">
        <v>974</v>
      </c>
      <c r="I209" s="103" t="s">
        <v>1832</v>
      </c>
      <c r="J209" s="103" t="s">
        <v>488</v>
      </c>
      <c r="K209" s="131"/>
    </row>
    <row r="210" spans="1:11" ht="12.75">
      <c r="A210" s="188" t="s">
        <v>1361</v>
      </c>
      <c r="B210" s="189" t="s">
        <v>1356</v>
      </c>
      <c r="C210" s="189" t="s">
        <v>1362</v>
      </c>
      <c r="D210" s="190" t="s">
        <v>1362</v>
      </c>
      <c r="E210" s="103" t="s">
        <v>1358</v>
      </c>
      <c r="F210" s="103" t="s">
        <v>979</v>
      </c>
      <c r="G210" s="103" t="s">
        <v>980</v>
      </c>
      <c r="H210" s="103" t="s">
        <v>974</v>
      </c>
      <c r="I210" s="103" t="s">
        <v>1833</v>
      </c>
      <c r="J210" s="103" t="s">
        <v>488</v>
      </c>
      <c r="K210" s="131"/>
    </row>
    <row r="211" spans="1:11" ht="12.75">
      <c r="A211" s="188" t="s">
        <v>1364</v>
      </c>
      <c r="B211" s="189" t="s">
        <v>1356</v>
      </c>
      <c r="C211" s="194" t="s">
        <v>1988</v>
      </c>
      <c r="D211" s="192" t="s">
        <v>1988</v>
      </c>
      <c r="E211" s="103" t="s">
        <v>1358</v>
      </c>
      <c r="F211" s="103" t="s">
        <v>979</v>
      </c>
      <c r="G211" s="103" t="s">
        <v>980</v>
      </c>
      <c r="H211" s="103" t="s">
        <v>974</v>
      </c>
      <c r="I211" s="103" t="s">
        <v>1833</v>
      </c>
      <c r="J211" s="103" t="s">
        <v>491</v>
      </c>
      <c r="K211" s="131"/>
    </row>
    <row r="212" spans="1:11" ht="12.75">
      <c r="A212" s="188" t="s">
        <v>1366</v>
      </c>
      <c r="B212" s="189" t="s">
        <v>1356</v>
      </c>
      <c r="C212" s="189" t="s">
        <v>1826</v>
      </c>
      <c r="D212" s="190" t="s">
        <v>1367</v>
      </c>
      <c r="E212" s="103" t="s">
        <v>1363</v>
      </c>
      <c r="F212" s="103" t="s">
        <v>979</v>
      </c>
      <c r="G212" s="103" t="s">
        <v>980</v>
      </c>
      <c r="H212" s="103" t="s">
        <v>974</v>
      </c>
      <c r="I212" s="103" t="s">
        <v>1834</v>
      </c>
      <c r="J212" s="103" t="s">
        <v>488</v>
      </c>
      <c r="K212" s="131"/>
    </row>
    <row r="213" spans="1:11" ht="12.75">
      <c r="A213" s="188" t="s">
        <v>1369</v>
      </c>
      <c r="B213" s="189" t="s">
        <v>1356</v>
      </c>
      <c r="C213" s="189" t="s">
        <v>1370</v>
      </c>
      <c r="D213" s="190" t="s">
        <v>1370</v>
      </c>
      <c r="E213" s="103" t="s">
        <v>1365</v>
      </c>
      <c r="F213" s="103" t="s">
        <v>979</v>
      </c>
      <c r="G213" s="103" t="s">
        <v>980</v>
      </c>
      <c r="H213" s="103" t="s">
        <v>974</v>
      </c>
      <c r="I213" s="103" t="s">
        <v>231</v>
      </c>
      <c r="J213" s="103" t="s">
        <v>488</v>
      </c>
      <c r="K213" s="131"/>
    </row>
    <row r="214" spans="1:11" ht="12.75">
      <c r="A214" s="188" t="s">
        <v>1372</v>
      </c>
      <c r="B214" s="189" t="s">
        <v>1356</v>
      </c>
      <c r="C214" s="189" t="s">
        <v>1373</v>
      </c>
      <c r="D214" s="190" t="s">
        <v>1373</v>
      </c>
      <c r="E214" s="103" t="s">
        <v>1368</v>
      </c>
      <c r="F214" s="103" t="s">
        <v>979</v>
      </c>
      <c r="G214" s="103" t="s">
        <v>980</v>
      </c>
      <c r="H214" s="103" t="s">
        <v>974</v>
      </c>
      <c r="I214" s="103" t="s">
        <v>231</v>
      </c>
      <c r="J214" s="103" t="s">
        <v>491</v>
      </c>
      <c r="K214" s="131"/>
    </row>
    <row r="215" spans="1:11" ht="12.75">
      <c r="A215" s="188" t="s">
        <v>1375</v>
      </c>
      <c r="B215" s="189" t="s">
        <v>1356</v>
      </c>
      <c r="C215" s="189" t="s">
        <v>1376</v>
      </c>
      <c r="D215" s="190" t="s">
        <v>1376</v>
      </c>
      <c r="E215" s="103" t="s">
        <v>1371</v>
      </c>
      <c r="F215" s="103" t="s">
        <v>979</v>
      </c>
      <c r="G215" s="103" t="s">
        <v>980</v>
      </c>
      <c r="H215" s="103" t="s">
        <v>974</v>
      </c>
      <c r="I215" s="103" t="s">
        <v>231</v>
      </c>
      <c r="J215" s="103" t="s">
        <v>491</v>
      </c>
      <c r="K215" s="131"/>
    </row>
    <row r="216" spans="1:11" ht="12.75">
      <c r="A216" s="188" t="s">
        <v>1378</v>
      </c>
      <c r="B216" s="189" t="s">
        <v>1356</v>
      </c>
      <c r="C216" s="189" t="s">
        <v>1989</v>
      </c>
      <c r="D216" s="190" t="s">
        <v>1989</v>
      </c>
      <c r="E216" s="103" t="s">
        <v>1374</v>
      </c>
      <c r="F216" s="103" t="s">
        <v>979</v>
      </c>
      <c r="G216" s="103" t="s">
        <v>980</v>
      </c>
      <c r="H216" s="103" t="s">
        <v>974</v>
      </c>
      <c r="I216" s="103" t="s">
        <v>231</v>
      </c>
      <c r="J216" s="103" t="s">
        <v>491</v>
      </c>
      <c r="K216" s="131"/>
    </row>
    <row r="217" spans="1:11" ht="12.75">
      <c r="A217" s="188" t="s">
        <v>1380</v>
      </c>
      <c r="B217" s="189" t="s">
        <v>1356</v>
      </c>
      <c r="C217" s="189" t="s">
        <v>1381</v>
      </c>
      <c r="D217" s="190" t="s">
        <v>1381</v>
      </c>
      <c r="E217" s="103" t="s">
        <v>1377</v>
      </c>
      <c r="F217" s="103" t="s">
        <v>979</v>
      </c>
      <c r="G217" s="103" t="s">
        <v>980</v>
      </c>
      <c r="H217" s="103" t="s">
        <v>986</v>
      </c>
      <c r="I217" s="103" t="s">
        <v>1835</v>
      </c>
      <c r="J217" s="103" t="s">
        <v>488</v>
      </c>
      <c r="K217" s="131"/>
    </row>
    <row r="218" spans="1:11" ht="12.75">
      <c r="A218" s="188" t="s">
        <v>1383</v>
      </c>
      <c r="B218" s="189" t="s">
        <v>1356</v>
      </c>
      <c r="C218" s="189" t="s">
        <v>1990</v>
      </c>
      <c r="D218" s="190" t="s">
        <v>1990</v>
      </c>
      <c r="E218" s="103" t="s">
        <v>1379</v>
      </c>
      <c r="F218" s="103" t="s">
        <v>979</v>
      </c>
      <c r="G218" s="103" t="s">
        <v>980</v>
      </c>
      <c r="H218" s="103" t="s">
        <v>986</v>
      </c>
      <c r="I218" s="103" t="s">
        <v>1836</v>
      </c>
      <c r="J218" s="103" t="s">
        <v>488</v>
      </c>
      <c r="K218" s="131"/>
    </row>
    <row r="219" spans="1:11" ht="12.75">
      <c r="A219" s="188" t="s">
        <v>1385</v>
      </c>
      <c r="B219" s="189" t="s">
        <v>1356</v>
      </c>
      <c r="C219" s="189" t="s">
        <v>1990</v>
      </c>
      <c r="D219" s="190" t="s">
        <v>1386</v>
      </c>
      <c r="E219" s="103" t="s">
        <v>1382</v>
      </c>
      <c r="F219" s="103" t="s">
        <v>979</v>
      </c>
      <c r="G219" s="103" t="s">
        <v>980</v>
      </c>
      <c r="H219" s="103" t="s">
        <v>986</v>
      </c>
      <c r="I219" s="103" t="s">
        <v>1837</v>
      </c>
      <c r="J219" s="103" t="s">
        <v>488</v>
      </c>
      <c r="K219" s="131"/>
    </row>
    <row r="220" spans="1:11" ht="12.75">
      <c r="A220" s="188" t="s">
        <v>1387</v>
      </c>
      <c r="B220" s="189" t="s">
        <v>1356</v>
      </c>
      <c r="C220" s="189" t="s">
        <v>240</v>
      </c>
      <c r="D220" s="190" t="s">
        <v>240</v>
      </c>
      <c r="E220" s="103" t="s">
        <v>1384</v>
      </c>
      <c r="F220" s="103" t="s">
        <v>979</v>
      </c>
      <c r="G220" s="103" t="s">
        <v>980</v>
      </c>
      <c r="H220" s="103" t="s">
        <v>986</v>
      </c>
      <c r="I220" s="103" t="s">
        <v>1838</v>
      </c>
      <c r="J220" s="103" t="s">
        <v>488</v>
      </c>
      <c r="K220" s="131"/>
    </row>
    <row r="221" spans="1:11" ht="12.75">
      <c r="A221" s="188" t="s">
        <v>1389</v>
      </c>
      <c r="B221" s="189" t="s">
        <v>1390</v>
      </c>
      <c r="C221" s="189" t="s">
        <v>1391</v>
      </c>
      <c r="D221" s="190" t="s">
        <v>1391</v>
      </c>
      <c r="E221" s="103" t="s">
        <v>1384</v>
      </c>
      <c r="F221" s="103" t="s">
        <v>979</v>
      </c>
      <c r="G221" s="103" t="s">
        <v>980</v>
      </c>
      <c r="H221" s="103" t="s">
        <v>986</v>
      </c>
      <c r="I221" s="103" t="s">
        <v>1838</v>
      </c>
      <c r="J221" s="103" t="s">
        <v>491</v>
      </c>
      <c r="K221" s="131"/>
    </row>
    <row r="222" spans="1:11" ht="12.75">
      <c r="A222" s="188" t="s">
        <v>1393</v>
      </c>
      <c r="B222" s="189" t="s">
        <v>1390</v>
      </c>
      <c r="C222" s="189" t="s">
        <v>1391</v>
      </c>
      <c r="D222" s="190" t="s">
        <v>1394</v>
      </c>
      <c r="E222" s="103" t="s">
        <v>1388</v>
      </c>
      <c r="F222" s="103" t="s">
        <v>1008</v>
      </c>
      <c r="G222" s="103" t="s">
        <v>980</v>
      </c>
      <c r="H222" s="103" t="s">
        <v>986</v>
      </c>
      <c r="I222" s="103" t="s">
        <v>1839</v>
      </c>
      <c r="J222" s="103" t="s">
        <v>488</v>
      </c>
      <c r="K222" s="131"/>
    </row>
    <row r="223" spans="1:11" ht="12.75">
      <c r="A223" s="188" t="s">
        <v>1395</v>
      </c>
      <c r="B223" s="189" t="s">
        <v>1390</v>
      </c>
      <c r="C223" s="189" t="s">
        <v>1391</v>
      </c>
      <c r="D223" s="190" t="s">
        <v>1396</v>
      </c>
      <c r="E223" s="103" t="s">
        <v>1392</v>
      </c>
      <c r="F223" s="103" t="s">
        <v>979</v>
      </c>
      <c r="G223" s="103" t="s">
        <v>980</v>
      </c>
      <c r="H223" s="103" t="s">
        <v>986</v>
      </c>
      <c r="I223" s="103" t="s">
        <v>1840</v>
      </c>
      <c r="J223" s="103" t="s">
        <v>488</v>
      </c>
      <c r="K223" s="131"/>
    </row>
    <row r="224" spans="1:11" ht="12.75">
      <c r="A224" s="188" t="s">
        <v>1397</v>
      </c>
      <c r="B224" s="189" t="s">
        <v>1390</v>
      </c>
      <c r="C224" s="189" t="s">
        <v>1391</v>
      </c>
      <c r="D224" s="190" t="s">
        <v>1398</v>
      </c>
      <c r="E224" s="103" t="s">
        <v>1392</v>
      </c>
      <c r="F224" s="103" t="s">
        <v>979</v>
      </c>
      <c r="G224" s="103" t="s">
        <v>980</v>
      </c>
      <c r="H224" s="103" t="s">
        <v>986</v>
      </c>
      <c r="I224" s="103" t="s">
        <v>1841</v>
      </c>
      <c r="J224" s="103" t="s">
        <v>488</v>
      </c>
      <c r="K224" s="131"/>
    </row>
    <row r="225" spans="1:11" ht="12.75">
      <c r="A225" s="188" t="s">
        <v>1399</v>
      </c>
      <c r="B225" s="189" t="s">
        <v>1390</v>
      </c>
      <c r="C225" s="189" t="s">
        <v>1400</v>
      </c>
      <c r="D225" s="190" t="s">
        <v>1400</v>
      </c>
      <c r="E225" s="103" t="s">
        <v>1392</v>
      </c>
      <c r="F225" s="103" t="s">
        <v>979</v>
      </c>
      <c r="G225" s="103" t="s">
        <v>980</v>
      </c>
      <c r="H225" s="103" t="s">
        <v>986</v>
      </c>
      <c r="I225" s="103" t="s">
        <v>1842</v>
      </c>
      <c r="J225" s="103" t="s">
        <v>488</v>
      </c>
      <c r="K225" s="131"/>
    </row>
    <row r="226" spans="1:11" ht="12.75">
      <c r="A226" s="188" t="s">
        <v>1402</v>
      </c>
      <c r="B226" s="189" t="s">
        <v>1390</v>
      </c>
      <c r="C226" s="189" t="s">
        <v>1403</v>
      </c>
      <c r="D226" s="190" t="s">
        <v>1403</v>
      </c>
      <c r="E226" s="103" t="s">
        <v>1392</v>
      </c>
      <c r="F226" s="103" t="s">
        <v>979</v>
      </c>
      <c r="G226" s="103" t="s">
        <v>980</v>
      </c>
      <c r="H226" s="103" t="s">
        <v>986</v>
      </c>
      <c r="I226" s="103" t="s">
        <v>1843</v>
      </c>
      <c r="J226" s="103" t="s">
        <v>488</v>
      </c>
      <c r="K226" s="131"/>
    </row>
    <row r="227" spans="1:11" ht="12.75">
      <c r="A227" s="188" t="s">
        <v>1405</v>
      </c>
      <c r="B227" s="189" t="s">
        <v>1390</v>
      </c>
      <c r="C227" s="189" t="s">
        <v>1406</v>
      </c>
      <c r="D227" s="190" t="s">
        <v>1406</v>
      </c>
      <c r="E227" s="103" t="s">
        <v>1401</v>
      </c>
      <c r="F227" s="103" t="s">
        <v>979</v>
      </c>
      <c r="G227" s="103" t="s">
        <v>980</v>
      </c>
      <c r="H227" s="103" t="s">
        <v>986</v>
      </c>
      <c r="I227" s="103" t="s">
        <v>1844</v>
      </c>
      <c r="J227" s="103" t="s">
        <v>488</v>
      </c>
      <c r="K227" s="131"/>
    </row>
    <row r="228" spans="1:11" ht="12.75">
      <c r="A228" s="188" t="s">
        <v>1408</v>
      </c>
      <c r="B228" s="189" t="s">
        <v>1390</v>
      </c>
      <c r="C228" s="189" t="s">
        <v>1409</v>
      </c>
      <c r="D228" s="190" t="s">
        <v>1409</v>
      </c>
      <c r="E228" s="103" t="s">
        <v>1404</v>
      </c>
      <c r="F228" s="103" t="s">
        <v>979</v>
      </c>
      <c r="G228" s="103" t="s">
        <v>980</v>
      </c>
      <c r="H228" s="103" t="s">
        <v>986</v>
      </c>
      <c r="I228" s="103" t="s">
        <v>1845</v>
      </c>
      <c r="J228" s="103" t="s">
        <v>488</v>
      </c>
      <c r="K228" s="131"/>
    </row>
    <row r="229" spans="1:11" ht="12.75">
      <c r="A229" s="188" t="s">
        <v>1411</v>
      </c>
      <c r="B229" s="189" t="s">
        <v>1390</v>
      </c>
      <c r="C229" s="189" t="s">
        <v>1409</v>
      </c>
      <c r="D229" s="190" t="s">
        <v>1412</v>
      </c>
      <c r="E229" s="103" t="s">
        <v>1407</v>
      </c>
      <c r="F229" s="103" t="s">
        <v>979</v>
      </c>
      <c r="G229" s="103" t="s">
        <v>980</v>
      </c>
      <c r="H229" s="103" t="s">
        <v>986</v>
      </c>
      <c r="I229" s="103" t="s">
        <v>1846</v>
      </c>
      <c r="J229" s="103" t="s">
        <v>488</v>
      </c>
      <c r="K229" s="131"/>
    </row>
    <row r="230" spans="1:11" ht="12.75">
      <c r="A230" s="188" t="s">
        <v>1413</v>
      </c>
      <c r="B230" s="189" t="s">
        <v>1390</v>
      </c>
      <c r="C230" s="189" t="s">
        <v>1414</v>
      </c>
      <c r="D230" s="190" t="s">
        <v>1414</v>
      </c>
      <c r="E230" s="103" t="s">
        <v>1410</v>
      </c>
      <c r="F230" s="103" t="s">
        <v>979</v>
      </c>
      <c r="G230" s="103" t="s">
        <v>980</v>
      </c>
      <c r="H230" s="103" t="s">
        <v>986</v>
      </c>
      <c r="I230" s="103" t="s">
        <v>1847</v>
      </c>
      <c r="J230" s="103" t="s">
        <v>488</v>
      </c>
      <c r="K230" s="131"/>
    </row>
    <row r="231" spans="1:11" ht="12.75">
      <c r="A231" s="188" t="s">
        <v>1416</v>
      </c>
      <c r="B231" s="189" t="s">
        <v>1390</v>
      </c>
      <c r="C231" s="189" t="s">
        <v>1417</v>
      </c>
      <c r="D231" s="190" t="s">
        <v>1417</v>
      </c>
      <c r="E231" s="103" t="s">
        <v>1410</v>
      </c>
      <c r="F231" s="103" t="s">
        <v>979</v>
      </c>
      <c r="G231" s="103" t="s">
        <v>980</v>
      </c>
      <c r="H231" s="103" t="s">
        <v>986</v>
      </c>
      <c r="I231" s="103" t="s">
        <v>1848</v>
      </c>
      <c r="J231" s="103" t="s">
        <v>488</v>
      </c>
      <c r="K231" s="131"/>
    </row>
    <row r="232" spans="1:11" ht="12.75">
      <c r="A232" s="188" t="s">
        <v>1419</v>
      </c>
      <c r="B232" s="189" t="s">
        <v>1390</v>
      </c>
      <c r="C232" s="189" t="s">
        <v>1420</v>
      </c>
      <c r="D232" s="190" t="s">
        <v>1420</v>
      </c>
      <c r="E232" s="103" t="s">
        <v>1415</v>
      </c>
      <c r="F232" s="103" t="s">
        <v>979</v>
      </c>
      <c r="G232" s="103" t="s">
        <v>980</v>
      </c>
      <c r="H232" s="103" t="s">
        <v>986</v>
      </c>
      <c r="I232" s="103" t="s">
        <v>1849</v>
      </c>
      <c r="J232" s="103" t="s">
        <v>488</v>
      </c>
      <c r="K232" s="131"/>
    </row>
    <row r="233" spans="1:11" ht="12.75">
      <c r="A233" s="188" t="s">
        <v>1421</v>
      </c>
      <c r="B233" s="189" t="s">
        <v>1390</v>
      </c>
      <c r="C233" s="189" t="s">
        <v>1422</v>
      </c>
      <c r="D233" s="190" t="s">
        <v>1422</v>
      </c>
      <c r="E233" s="103" t="s">
        <v>1418</v>
      </c>
      <c r="F233" s="103" t="s">
        <v>979</v>
      </c>
      <c r="G233" s="103" t="s">
        <v>980</v>
      </c>
      <c r="H233" s="103" t="s">
        <v>986</v>
      </c>
      <c r="I233" s="103" t="s">
        <v>1850</v>
      </c>
      <c r="J233" s="103" t="s">
        <v>488</v>
      </c>
      <c r="K233" s="131"/>
    </row>
    <row r="234" spans="1:11" ht="12.75">
      <c r="A234" s="188" t="s">
        <v>1423</v>
      </c>
      <c r="B234" s="189" t="s">
        <v>1390</v>
      </c>
      <c r="C234" s="189" t="s">
        <v>1424</v>
      </c>
      <c r="D234" s="190" t="s">
        <v>1424</v>
      </c>
      <c r="E234" s="103" t="s">
        <v>1418</v>
      </c>
      <c r="F234" s="103" t="s">
        <v>979</v>
      </c>
      <c r="G234" s="103" t="s">
        <v>980</v>
      </c>
      <c r="H234" s="103" t="s">
        <v>986</v>
      </c>
      <c r="I234" s="103" t="s">
        <v>1851</v>
      </c>
      <c r="J234" s="103" t="s">
        <v>488</v>
      </c>
      <c r="K234" s="131"/>
    </row>
    <row r="235" spans="1:11" ht="12.75">
      <c r="A235" s="188" t="s">
        <v>1425</v>
      </c>
      <c r="B235" s="189" t="s">
        <v>1390</v>
      </c>
      <c r="C235" s="189" t="s">
        <v>1426</v>
      </c>
      <c r="D235" s="190" t="s">
        <v>1426</v>
      </c>
      <c r="E235" s="103" t="s">
        <v>1418</v>
      </c>
      <c r="F235" s="103" t="s">
        <v>979</v>
      </c>
      <c r="G235" s="103" t="s">
        <v>980</v>
      </c>
      <c r="H235" s="103" t="s">
        <v>986</v>
      </c>
      <c r="I235" s="103" t="s">
        <v>1852</v>
      </c>
      <c r="J235" s="103" t="s">
        <v>488</v>
      </c>
      <c r="K235" s="131"/>
    </row>
    <row r="236" spans="1:11" ht="12.75">
      <c r="A236" s="188" t="s">
        <v>1427</v>
      </c>
      <c r="B236" s="189" t="s">
        <v>1390</v>
      </c>
      <c r="C236" s="189" t="s">
        <v>1991</v>
      </c>
      <c r="D236" s="190" t="s">
        <v>1991</v>
      </c>
      <c r="E236" s="103" t="s">
        <v>1418</v>
      </c>
      <c r="F236" s="103" t="s">
        <v>979</v>
      </c>
      <c r="G236" s="103" t="s">
        <v>980</v>
      </c>
      <c r="H236" s="103" t="s">
        <v>986</v>
      </c>
      <c r="I236" s="103" t="s">
        <v>1853</v>
      </c>
      <c r="J236" s="103" t="s">
        <v>488</v>
      </c>
      <c r="K236" s="131"/>
    </row>
    <row r="237" spans="1:11" ht="12.75">
      <c r="A237" s="188" t="s">
        <v>1428</v>
      </c>
      <c r="B237" s="189" t="s">
        <v>1390</v>
      </c>
      <c r="C237" s="189" t="s">
        <v>1429</v>
      </c>
      <c r="D237" s="190" t="s">
        <v>1429</v>
      </c>
      <c r="E237" s="103" t="s">
        <v>1418</v>
      </c>
      <c r="F237" s="103" t="s">
        <v>979</v>
      </c>
      <c r="G237" s="103" t="s">
        <v>980</v>
      </c>
      <c r="H237" s="103" t="s">
        <v>986</v>
      </c>
      <c r="I237" s="103" t="s">
        <v>1854</v>
      </c>
      <c r="J237" s="103" t="s">
        <v>488</v>
      </c>
      <c r="K237" s="131"/>
    </row>
    <row r="238" spans="1:11" ht="12.75">
      <c r="A238" s="188" t="s">
        <v>141</v>
      </c>
      <c r="B238" s="189" t="s">
        <v>1390</v>
      </c>
      <c r="C238" s="189" t="s">
        <v>1430</v>
      </c>
      <c r="D238" s="190" t="s">
        <v>1430</v>
      </c>
      <c r="E238" s="103" t="s">
        <v>1418</v>
      </c>
      <c r="F238" s="103" t="s">
        <v>979</v>
      </c>
      <c r="G238" s="103" t="s">
        <v>980</v>
      </c>
      <c r="H238" s="103" t="s">
        <v>986</v>
      </c>
      <c r="I238" s="103" t="s">
        <v>1855</v>
      </c>
      <c r="J238" s="103" t="s">
        <v>488</v>
      </c>
      <c r="K238" s="131"/>
    </row>
    <row r="239" spans="1:11" ht="12.75">
      <c r="A239" s="188" t="s">
        <v>1431</v>
      </c>
      <c r="B239" s="189" t="s">
        <v>1390</v>
      </c>
      <c r="C239" s="189" t="s">
        <v>1432</v>
      </c>
      <c r="D239" s="190" t="s">
        <v>1432</v>
      </c>
      <c r="E239" s="103" t="s">
        <v>1418</v>
      </c>
      <c r="F239" s="103" t="s">
        <v>979</v>
      </c>
      <c r="G239" s="103" t="s">
        <v>980</v>
      </c>
      <c r="H239" s="103" t="s">
        <v>986</v>
      </c>
      <c r="I239" s="103" t="s">
        <v>1856</v>
      </c>
      <c r="J239" s="103" t="s">
        <v>488</v>
      </c>
      <c r="K239" s="131"/>
    </row>
    <row r="240" spans="1:11" ht="12.75">
      <c r="A240" s="188" t="s">
        <v>1433</v>
      </c>
      <c r="B240" s="189" t="s">
        <v>1390</v>
      </c>
      <c r="C240" s="189" t="s">
        <v>1434</v>
      </c>
      <c r="D240" s="190" t="s">
        <v>1434</v>
      </c>
      <c r="E240" s="103" t="s">
        <v>1418</v>
      </c>
      <c r="F240" s="103" t="s">
        <v>979</v>
      </c>
      <c r="G240" s="103" t="s">
        <v>980</v>
      </c>
      <c r="H240" s="103" t="s">
        <v>986</v>
      </c>
      <c r="I240" s="103" t="s">
        <v>1857</v>
      </c>
      <c r="J240" s="103" t="s">
        <v>488</v>
      </c>
      <c r="K240" s="131"/>
    </row>
    <row r="241" spans="1:11" ht="12.75">
      <c r="A241" s="188" t="s">
        <v>1435</v>
      </c>
      <c r="B241" s="189" t="s">
        <v>1390</v>
      </c>
      <c r="C241" s="189" t="s">
        <v>1436</v>
      </c>
      <c r="D241" s="190" t="s">
        <v>1436</v>
      </c>
      <c r="E241" s="103" t="s">
        <v>1418</v>
      </c>
      <c r="F241" s="103" t="s">
        <v>979</v>
      </c>
      <c r="G241" s="103" t="s">
        <v>980</v>
      </c>
      <c r="H241" s="103" t="s">
        <v>986</v>
      </c>
      <c r="I241" s="103" t="s">
        <v>1858</v>
      </c>
      <c r="J241" s="103" t="s">
        <v>488</v>
      </c>
      <c r="K241" s="131"/>
    </row>
    <row r="242" spans="1:11" ht="12.75">
      <c r="A242" s="188" t="s">
        <v>1437</v>
      </c>
      <c r="B242" s="189" t="s">
        <v>1390</v>
      </c>
      <c r="C242" s="189" t="s">
        <v>1438</v>
      </c>
      <c r="D242" s="190" t="s">
        <v>1438</v>
      </c>
      <c r="E242" s="103" t="s">
        <v>1418</v>
      </c>
      <c r="F242" s="103" t="s">
        <v>979</v>
      </c>
      <c r="G242" s="103" t="s">
        <v>980</v>
      </c>
      <c r="H242" s="103" t="s">
        <v>986</v>
      </c>
      <c r="I242" s="103" t="s">
        <v>1859</v>
      </c>
      <c r="J242" s="103" t="s">
        <v>488</v>
      </c>
      <c r="K242" s="131"/>
    </row>
    <row r="243" spans="1:11" ht="12.75">
      <c r="A243" s="188" t="s">
        <v>1439</v>
      </c>
      <c r="B243" s="189" t="s">
        <v>1390</v>
      </c>
      <c r="C243" s="189" t="s">
        <v>1440</v>
      </c>
      <c r="D243" s="190" t="s">
        <v>1440</v>
      </c>
      <c r="E243" s="103" t="s">
        <v>1418</v>
      </c>
      <c r="F243" s="103" t="s">
        <v>979</v>
      </c>
      <c r="G243" s="103" t="s">
        <v>980</v>
      </c>
      <c r="H243" s="103" t="s">
        <v>986</v>
      </c>
      <c r="I243" s="103" t="s">
        <v>1860</v>
      </c>
      <c r="J243" s="103" t="s">
        <v>488</v>
      </c>
      <c r="K243" s="131"/>
    </row>
    <row r="244" spans="1:11" ht="12.75">
      <c r="A244" s="188" t="s">
        <v>1441</v>
      </c>
      <c r="B244" s="189" t="s">
        <v>1390</v>
      </c>
      <c r="C244" s="189" t="s">
        <v>1992</v>
      </c>
      <c r="D244" s="190" t="s">
        <v>1992</v>
      </c>
      <c r="E244" s="103" t="s">
        <v>1418</v>
      </c>
      <c r="F244" s="103" t="s">
        <v>979</v>
      </c>
      <c r="G244" s="103" t="s">
        <v>980</v>
      </c>
      <c r="H244" s="103" t="s">
        <v>986</v>
      </c>
      <c r="I244" s="103" t="s">
        <v>1861</v>
      </c>
      <c r="J244" s="103" t="s">
        <v>488</v>
      </c>
      <c r="K244" s="131"/>
    </row>
    <row r="245" spans="1:11" ht="12.75">
      <c r="A245" s="188" t="s">
        <v>1442</v>
      </c>
      <c r="B245" s="189" t="s">
        <v>1390</v>
      </c>
      <c r="C245" s="189" t="s">
        <v>1443</v>
      </c>
      <c r="D245" s="190" t="s">
        <v>1443</v>
      </c>
      <c r="E245" s="103" t="s">
        <v>1418</v>
      </c>
      <c r="F245" s="103" t="s">
        <v>979</v>
      </c>
      <c r="G245" s="103" t="s">
        <v>980</v>
      </c>
      <c r="H245" s="103" t="s">
        <v>986</v>
      </c>
      <c r="I245" s="103" t="s">
        <v>1862</v>
      </c>
      <c r="J245" s="103" t="s">
        <v>488</v>
      </c>
      <c r="K245" s="131"/>
    </row>
    <row r="246" spans="1:11" ht="12.75">
      <c r="A246" s="188" t="s">
        <v>1444</v>
      </c>
      <c r="B246" s="189" t="s">
        <v>1390</v>
      </c>
      <c r="C246" s="189" t="s">
        <v>1445</v>
      </c>
      <c r="D246" s="190" t="s">
        <v>1445</v>
      </c>
      <c r="E246" s="103" t="s">
        <v>1418</v>
      </c>
      <c r="F246" s="103" t="s">
        <v>979</v>
      </c>
      <c r="G246" s="103" t="s">
        <v>980</v>
      </c>
      <c r="H246" s="103" t="s">
        <v>986</v>
      </c>
      <c r="I246" s="103" t="s">
        <v>1863</v>
      </c>
      <c r="J246" s="103" t="s">
        <v>488</v>
      </c>
      <c r="K246" s="131"/>
    </row>
    <row r="247" spans="1:11" ht="12.75">
      <c r="A247" s="188" t="s">
        <v>1446</v>
      </c>
      <c r="B247" s="189" t="s">
        <v>1390</v>
      </c>
      <c r="C247" s="189" t="s">
        <v>1447</v>
      </c>
      <c r="D247" s="190" t="s">
        <v>1447</v>
      </c>
      <c r="E247" s="103" t="s">
        <v>1418</v>
      </c>
      <c r="F247" s="103" t="s">
        <v>979</v>
      </c>
      <c r="G247" s="103" t="s">
        <v>980</v>
      </c>
      <c r="H247" s="103" t="s">
        <v>986</v>
      </c>
      <c r="I247" s="103" t="s">
        <v>1864</v>
      </c>
      <c r="J247" s="103" t="s">
        <v>488</v>
      </c>
      <c r="K247" s="131"/>
    </row>
    <row r="248" spans="1:11" ht="12.75">
      <c r="A248" s="188" t="s">
        <v>1448</v>
      </c>
      <c r="B248" s="189" t="s">
        <v>1390</v>
      </c>
      <c r="C248" s="189" t="s">
        <v>1449</v>
      </c>
      <c r="D248" s="190" t="s">
        <v>1449</v>
      </c>
      <c r="E248" s="103" t="s">
        <v>1418</v>
      </c>
      <c r="F248" s="103" t="s">
        <v>979</v>
      </c>
      <c r="G248" s="103" t="s">
        <v>980</v>
      </c>
      <c r="H248" s="103" t="s">
        <v>986</v>
      </c>
      <c r="I248" s="103" t="s">
        <v>1865</v>
      </c>
      <c r="J248" s="103" t="s">
        <v>488</v>
      </c>
      <c r="K248" s="131"/>
    </row>
    <row r="249" spans="1:11" ht="12.75">
      <c r="A249" s="188" t="s">
        <v>1450</v>
      </c>
      <c r="B249" s="189" t="s">
        <v>1390</v>
      </c>
      <c r="C249" s="189" t="s">
        <v>1451</v>
      </c>
      <c r="D249" s="190" t="s">
        <v>1451</v>
      </c>
      <c r="E249" s="103" t="s">
        <v>1418</v>
      </c>
      <c r="F249" s="103" t="s">
        <v>979</v>
      </c>
      <c r="G249" s="103" t="s">
        <v>980</v>
      </c>
      <c r="H249" s="103" t="s">
        <v>986</v>
      </c>
      <c r="I249" s="103" t="s">
        <v>1866</v>
      </c>
      <c r="J249" s="103" t="s">
        <v>488</v>
      </c>
      <c r="K249" s="131"/>
    </row>
    <row r="250" spans="1:11" ht="12.75">
      <c r="A250" s="188" t="s">
        <v>1452</v>
      </c>
      <c r="B250" s="189" t="s">
        <v>1390</v>
      </c>
      <c r="C250" s="189" t="s">
        <v>1453</v>
      </c>
      <c r="D250" s="190" t="s">
        <v>1453</v>
      </c>
      <c r="E250" s="103" t="s">
        <v>1418</v>
      </c>
      <c r="F250" s="103" t="s">
        <v>979</v>
      </c>
      <c r="G250" s="103" t="s">
        <v>980</v>
      </c>
      <c r="H250" s="103" t="s">
        <v>986</v>
      </c>
      <c r="I250" s="103" t="s">
        <v>1867</v>
      </c>
      <c r="J250" s="103" t="s">
        <v>488</v>
      </c>
      <c r="K250" s="131"/>
    </row>
    <row r="251" spans="1:11" ht="12.75">
      <c r="A251" s="188" t="s">
        <v>1454</v>
      </c>
      <c r="B251" s="189" t="s">
        <v>1390</v>
      </c>
      <c r="C251" s="189" t="s">
        <v>1455</v>
      </c>
      <c r="D251" s="190" t="s">
        <v>1455</v>
      </c>
      <c r="E251" s="103" t="s">
        <v>1418</v>
      </c>
      <c r="F251" s="103" t="s">
        <v>979</v>
      </c>
      <c r="G251" s="103" t="s">
        <v>980</v>
      </c>
      <c r="H251" s="103" t="s">
        <v>986</v>
      </c>
      <c r="I251" s="103" t="s">
        <v>1868</v>
      </c>
      <c r="J251" s="103" t="s">
        <v>488</v>
      </c>
      <c r="K251" s="131"/>
    </row>
    <row r="252" spans="1:11" ht="12.75">
      <c r="A252" s="188" t="s">
        <v>1456</v>
      </c>
      <c r="B252" s="189" t="s">
        <v>1390</v>
      </c>
      <c r="C252" s="189" t="s">
        <v>1457</v>
      </c>
      <c r="D252" s="190" t="s">
        <v>1457</v>
      </c>
      <c r="E252" s="103" t="s">
        <v>1418</v>
      </c>
      <c r="F252" s="103" t="s">
        <v>1031</v>
      </c>
      <c r="G252" s="103" t="s">
        <v>980</v>
      </c>
      <c r="H252" s="103" t="s">
        <v>986</v>
      </c>
      <c r="I252" s="103" t="s">
        <v>1869</v>
      </c>
      <c r="J252" s="103" t="s">
        <v>488</v>
      </c>
      <c r="K252" s="131"/>
    </row>
    <row r="253" spans="1:11" ht="12.75">
      <c r="A253" s="188" t="s">
        <v>1458</v>
      </c>
      <c r="B253" s="189" t="s">
        <v>1390</v>
      </c>
      <c r="C253" s="189" t="s">
        <v>1459</v>
      </c>
      <c r="D253" s="190" t="s">
        <v>1459</v>
      </c>
      <c r="E253" s="103" t="s">
        <v>1418</v>
      </c>
      <c r="F253" s="103" t="s">
        <v>1031</v>
      </c>
      <c r="G253" s="103" t="s">
        <v>980</v>
      </c>
      <c r="H253" s="103" t="s">
        <v>986</v>
      </c>
      <c r="I253" s="103" t="s">
        <v>1870</v>
      </c>
      <c r="J253" s="103" t="s">
        <v>488</v>
      </c>
      <c r="K253" s="131"/>
    </row>
    <row r="254" spans="1:11" ht="12.75">
      <c r="A254" s="188" t="s">
        <v>1460</v>
      </c>
      <c r="B254" s="189" t="s">
        <v>1390</v>
      </c>
      <c r="C254" s="189" t="s">
        <v>1461</v>
      </c>
      <c r="D254" s="190" t="s">
        <v>1461</v>
      </c>
      <c r="E254" s="103" t="s">
        <v>1418</v>
      </c>
      <c r="F254" s="103" t="s">
        <v>1031</v>
      </c>
      <c r="G254" s="103" t="s">
        <v>980</v>
      </c>
      <c r="H254" s="103" t="s">
        <v>986</v>
      </c>
      <c r="I254" s="103" t="s">
        <v>1871</v>
      </c>
      <c r="J254" s="103" t="s">
        <v>488</v>
      </c>
      <c r="K254" s="131"/>
    </row>
    <row r="255" spans="1:11" ht="12.75">
      <c r="A255" s="188" t="s">
        <v>1462</v>
      </c>
      <c r="B255" s="189" t="s">
        <v>1390</v>
      </c>
      <c r="C255" s="189" t="s">
        <v>1463</v>
      </c>
      <c r="D255" s="190" t="s">
        <v>1463</v>
      </c>
      <c r="E255" s="103" t="s">
        <v>1418</v>
      </c>
      <c r="F255" s="103" t="s">
        <v>979</v>
      </c>
      <c r="G255" s="103" t="s">
        <v>980</v>
      </c>
      <c r="H255" s="103" t="s">
        <v>986</v>
      </c>
      <c r="I255" s="103" t="s">
        <v>1872</v>
      </c>
      <c r="J255" s="103" t="s">
        <v>488</v>
      </c>
      <c r="K255" s="131"/>
    </row>
    <row r="256" spans="1:11" ht="12.75">
      <c r="A256" s="188" t="s">
        <v>1464</v>
      </c>
      <c r="B256" s="189" t="s">
        <v>1390</v>
      </c>
      <c r="C256" s="189" t="s">
        <v>1465</v>
      </c>
      <c r="D256" s="190" t="s">
        <v>1465</v>
      </c>
      <c r="E256" s="103" t="s">
        <v>1418</v>
      </c>
      <c r="F256" s="103" t="s">
        <v>979</v>
      </c>
      <c r="G256" s="103" t="s">
        <v>980</v>
      </c>
      <c r="H256" s="103" t="s">
        <v>974</v>
      </c>
      <c r="I256" s="103" t="s">
        <v>1874</v>
      </c>
      <c r="J256" s="103" t="s">
        <v>488</v>
      </c>
      <c r="K256" s="131"/>
    </row>
    <row r="257" spans="1:11" ht="12.75">
      <c r="A257" s="188" t="s">
        <v>1466</v>
      </c>
      <c r="B257" s="189" t="s">
        <v>1390</v>
      </c>
      <c r="C257" s="189" t="s">
        <v>1467</v>
      </c>
      <c r="D257" s="190" t="s">
        <v>1467</v>
      </c>
      <c r="E257" s="103" t="s">
        <v>1418</v>
      </c>
      <c r="F257" s="103" t="s">
        <v>979</v>
      </c>
      <c r="G257" s="103" t="s">
        <v>980</v>
      </c>
      <c r="H257" s="103" t="s">
        <v>974</v>
      </c>
      <c r="I257" s="103" t="s">
        <v>1874</v>
      </c>
      <c r="J257" s="103" t="s">
        <v>491</v>
      </c>
      <c r="K257" s="131"/>
    </row>
    <row r="258" spans="1:11" ht="12.75">
      <c r="A258" s="188" t="s">
        <v>1468</v>
      </c>
      <c r="B258" s="189" t="s">
        <v>1390</v>
      </c>
      <c r="C258" s="189" t="s">
        <v>1469</v>
      </c>
      <c r="D258" s="190" t="s">
        <v>1469</v>
      </c>
      <c r="E258" s="103" t="s">
        <v>1418</v>
      </c>
      <c r="F258" s="103" t="s">
        <v>1031</v>
      </c>
      <c r="G258" s="103" t="s">
        <v>980</v>
      </c>
      <c r="H258" s="103" t="s">
        <v>974</v>
      </c>
      <c r="I258" s="103" t="s">
        <v>1875</v>
      </c>
      <c r="J258" s="103" t="s">
        <v>488</v>
      </c>
      <c r="K258" s="131"/>
    </row>
    <row r="259" spans="1:11" ht="12.75">
      <c r="A259" s="188" t="s">
        <v>1470</v>
      </c>
      <c r="B259" s="189" t="s">
        <v>1390</v>
      </c>
      <c r="C259" s="189" t="s">
        <v>1471</v>
      </c>
      <c r="D259" s="190" t="s">
        <v>1471</v>
      </c>
      <c r="E259" s="103" t="s">
        <v>1418</v>
      </c>
      <c r="F259" s="103" t="s">
        <v>1031</v>
      </c>
      <c r="G259" s="103" t="s">
        <v>980</v>
      </c>
      <c r="H259" s="103" t="s">
        <v>974</v>
      </c>
      <c r="I259" s="103" t="s">
        <v>1876</v>
      </c>
      <c r="J259" s="103" t="s">
        <v>488</v>
      </c>
      <c r="K259" s="131"/>
    </row>
    <row r="260" spans="1:11" ht="12.75">
      <c r="A260" s="188" t="s">
        <v>1472</v>
      </c>
      <c r="B260" s="189" t="s">
        <v>1390</v>
      </c>
      <c r="C260" s="189" t="s">
        <v>1473</v>
      </c>
      <c r="D260" s="190" t="s">
        <v>1473</v>
      </c>
      <c r="E260" s="103" t="s">
        <v>1418</v>
      </c>
      <c r="F260" s="103" t="s">
        <v>1031</v>
      </c>
      <c r="G260" s="103" t="s">
        <v>980</v>
      </c>
      <c r="H260" s="103" t="s">
        <v>974</v>
      </c>
      <c r="I260" s="103" t="s">
        <v>1876</v>
      </c>
      <c r="J260" s="103" t="s">
        <v>488</v>
      </c>
      <c r="K260" s="131"/>
    </row>
    <row r="261" spans="1:11" ht="12.75">
      <c r="A261" s="188" t="s">
        <v>1474</v>
      </c>
      <c r="B261" s="189" t="s">
        <v>1390</v>
      </c>
      <c r="C261" s="189" t="s">
        <v>1475</v>
      </c>
      <c r="D261" s="190" t="s">
        <v>1475</v>
      </c>
      <c r="E261" s="103" t="s">
        <v>1418</v>
      </c>
      <c r="F261" s="103" t="s">
        <v>1031</v>
      </c>
      <c r="G261" s="103" t="s">
        <v>980</v>
      </c>
      <c r="H261" s="103" t="s">
        <v>974</v>
      </c>
      <c r="I261" s="103" t="s">
        <v>1876</v>
      </c>
      <c r="J261" s="103" t="s">
        <v>488</v>
      </c>
      <c r="K261" s="131"/>
    </row>
    <row r="262" spans="1:11" ht="12.75">
      <c r="A262" s="188" t="s">
        <v>1476</v>
      </c>
      <c r="B262" s="189" t="s">
        <v>1390</v>
      </c>
      <c r="C262" s="189" t="s">
        <v>1477</v>
      </c>
      <c r="D262" s="190" t="s">
        <v>1477</v>
      </c>
      <c r="E262" s="103" t="s">
        <v>1418</v>
      </c>
      <c r="F262" s="103" t="s">
        <v>1031</v>
      </c>
      <c r="G262" s="103" t="s">
        <v>980</v>
      </c>
      <c r="H262" s="103" t="s">
        <v>974</v>
      </c>
      <c r="I262" s="103" t="s">
        <v>1876</v>
      </c>
      <c r="J262" s="103" t="s">
        <v>488</v>
      </c>
      <c r="K262" s="131"/>
    </row>
    <row r="263" spans="1:11" ht="12.75">
      <c r="A263" s="188" t="s">
        <v>1478</v>
      </c>
      <c r="B263" s="189" t="s">
        <v>1390</v>
      </c>
      <c r="C263" s="189" t="s">
        <v>1479</v>
      </c>
      <c r="D263" s="190" t="s">
        <v>1479</v>
      </c>
      <c r="E263" s="103" t="s">
        <v>1418</v>
      </c>
      <c r="F263" s="103" t="s">
        <v>979</v>
      </c>
      <c r="G263" s="103" t="s">
        <v>980</v>
      </c>
      <c r="H263" s="103" t="s">
        <v>974</v>
      </c>
      <c r="I263" s="103" t="s">
        <v>1877</v>
      </c>
      <c r="J263" s="103" t="s">
        <v>488</v>
      </c>
      <c r="K263" s="131"/>
    </row>
    <row r="264" spans="1:11" ht="12.75">
      <c r="A264" s="188" t="s">
        <v>1480</v>
      </c>
      <c r="B264" s="189" t="s">
        <v>1481</v>
      </c>
      <c r="C264" s="189" t="s">
        <v>1873</v>
      </c>
      <c r="D264" s="190" t="s">
        <v>1873</v>
      </c>
      <c r="E264" s="103" t="s">
        <v>1418</v>
      </c>
      <c r="F264" s="103" t="s">
        <v>979</v>
      </c>
      <c r="G264" s="103" t="s">
        <v>980</v>
      </c>
      <c r="H264" s="103" t="s">
        <v>974</v>
      </c>
      <c r="I264" s="103" t="s">
        <v>1877</v>
      </c>
      <c r="J264" s="103" t="s">
        <v>488</v>
      </c>
      <c r="K264" s="131"/>
    </row>
    <row r="265" spans="1:11" ht="12.75">
      <c r="A265" s="188" t="s">
        <v>1482</v>
      </c>
      <c r="B265" s="189" t="s">
        <v>1483</v>
      </c>
      <c r="C265" s="189" t="s">
        <v>1873</v>
      </c>
      <c r="D265" s="190" t="s">
        <v>1484</v>
      </c>
      <c r="E265" s="103" t="s">
        <v>1418</v>
      </c>
      <c r="F265" s="103" t="s">
        <v>979</v>
      </c>
      <c r="G265" s="103" t="s">
        <v>980</v>
      </c>
      <c r="H265" s="103" t="s">
        <v>974</v>
      </c>
      <c r="I265" s="103" t="s">
        <v>1877</v>
      </c>
      <c r="J265" s="103" t="s">
        <v>491</v>
      </c>
      <c r="K265" s="131"/>
    </row>
    <row r="266" spans="1:11" ht="12.75">
      <c r="A266" s="188" t="s">
        <v>1486</v>
      </c>
      <c r="B266" s="189" t="s">
        <v>1481</v>
      </c>
      <c r="C266" s="189" t="s">
        <v>1487</v>
      </c>
      <c r="D266" s="190" t="s">
        <v>1487</v>
      </c>
      <c r="E266" s="103" t="s">
        <v>1010</v>
      </c>
      <c r="F266" s="103" t="s">
        <v>979</v>
      </c>
      <c r="G266" s="103" t="s">
        <v>980</v>
      </c>
      <c r="H266" s="103" t="s">
        <v>974</v>
      </c>
      <c r="I266" s="103" t="s">
        <v>1877</v>
      </c>
      <c r="J266" s="103" t="s">
        <v>491</v>
      </c>
      <c r="K266" s="131"/>
    </row>
    <row r="267" spans="1:11" ht="12.75">
      <c r="A267" s="188" t="s">
        <v>1489</v>
      </c>
      <c r="B267" s="189" t="s">
        <v>1481</v>
      </c>
      <c r="C267" s="189" t="s">
        <v>1490</v>
      </c>
      <c r="D267" s="190" t="s">
        <v>1490</v>
      </c>
      <c r="E267" s="103" t="s">
        <v>1485</v>
      </c>
      <c r="F267" s="103" t="s">
        <v>979</v>
      </c>
      <c r="G267" s="103" t="s">
        <v>980</v>
      </c>
      <c r="H267" s="103" t="s">
        <v>974</v>
      </c>
      <c r="I267" s="103" t="s">
        <v>1878</v>
      </c>
      <c r="J267" s="103" t="s">
        <v>488</v>
      </c>
      <c r="K267" s="131"/>
    </row>
    <row r="268" spans="1:11" ht="12.75">
      <c r="A268" s="188" t="s">
        <v>1492</v>
      </c>
      <c r="B268" s="189" t="s">
        <v>1481</v>
      </c>
      <c r="C268" s="189" t="s">
        <v>1490</v>
      </c>
      <c r="D268" s="190" t="s">
        <v>1493</v>
      </c>
      <c r="E268" s="103" t="s">
        <v>1488</v>
      </c>
      <c r="F268" s="103" t="s">
        <v>979</v>
      </c>
      <c r="G268" s="103" t="s">
        <v>980</v>
      </c>
      <c r="H268" s="103" t="s">
        <v>974</v>
      </c>
      <c r="I268" s="103" t="s">
        <v>1879</v>
      </c>
      <c r="J268" s="103" t="s">
        <v>488</v>
      </c>
      <c r="K268" s="131"/>
    </row>
    <row r="269" spans="1:11" ht="12.75">
      <c r="A269" s="188" t="s">
        <v>1494</v>
      </c>
      <c r="B269" s="189" t="s">
        <v>1481</v>
      </c>
      <c r="C269" s="189" t="s">
        <v>1490</v>
      </c>
      <c r="D269" s="190" t="s">
        <v>1495</v>
      </c>
      <c r="E269" s="103" t="s">
        <v>1491</v>
      </c>
      <c r="F269" s="103" t="s">
        <v>979</v>
      </c>
      <c r="G269" s="103" t="s">
        <v>980</v>
      </c>
      <c r="H269" s="103" t="s">
        <v>974</v>
      </c>
      <c r="I269" s="103" t="s">
        <v>1880</v>
      </c>
      <c r="J269" s="103" t="s">
        <v>488</v>
      </c>
      <c r="K269" s="131"/>
    </row>
    <row r="270" spans="1:11" ht="12.75">
      <c r="A270" s="188" t="s">
        <v>1496</v>
      </c>
      <c r="B270" s="189" t="s">
        <v>1481</v>
      </c>
      <c r="C270" s="189" t="s">
        <v>1490</v>
      </c>
      <c r="D270" s="190" t="s">
        <v>1497</v>
      </c>
      <c r="E270" s="103" t="s">
        <v>1491</v>
      </c>
      <c r="F270" s="103" t="s">
        <v>979</v>
      </c>
      <c r="G270" s="103" t="s">
        <v>980</v>
      </c>
      <c r="H270" s="103" t="s">
        <v>974</v>
      </c>
      <c r="I270" s="103" t="s">
        <v>1881</v>
      </c>
      <c r="J270" s="103" t="s">
        <v>488</v>
      </c>
      <c r="K270" s="131"/>
    </row>
    <row r="271" spans="1:11" ht="12.75">
      <c r="A271" s="188" t="s">
        <v>1498</v>
      </c>
      <c r="B271" s="189" t="s">
        <v>1499</v>
      </c>
      <c r="C271" s="189" t="s">
        <v>1500</v>
      </c>
      <c r="D271" s="190" t="s">
        <v>1500</v>
      </c>
      <c r="E271" s="103" t="s">
        <v>1491</v>
      </c>
      <c r="F271" s="103" t="s">
        <v>979</v>
      </c>
      <c r="G271" s="103" t="s">
        <v>980</v>
      </c>
      <c r="H271" s="103" t="s">
        <v>974</v>
      </c>
      <c r="I271" s="103" t="s">
        <v>1882</v>
      </c>
      <c r="J271" s="103" t="s">
        <v>488</v>
      </c>
      <c r="K271" s="131"/>
    </row>
    <row r="272" spans="1:11" ht="12.75">
      <c r="A272" s="188" t="s">
        <v>1502</v>
      </c>
      <c r="B272" s="189" t="s">
        <v>1499</v>
      </c>
      <c r="C272" s="189" t="s">
        <v>1500</v>
      </c>
      <c r="D272" s="190" t="s">
        <v>1993</v>
      </c>
      <c r="E272" s="103" t="s">
        <v>1491</v>
      </c>
      <c r="F272" s="103" t="s">
        <v>979</v>
      </c>
      <c r="G272" s="103" t="s">
        <v>980</v>
      </c>
      <c r="H272" s="103" t="s">
        <v>974</v>
      </c>
      <c r="I272" s="103" t="s">
        <v>1883</v>
      </c>
      <c r="J272" s="103" t="s">
        <v>488</v>
      </c>
      <c r="K272" s="131"/>
    </row>
    <row r="273" spans="1:11" ht="12.75">
      <c r="A273" s="188" t="s">
        <v>1503</v>
      </c>
      <c r="B273" s="189" t="s">
        <v>1499</v>
      </c>
      <c r="C273" s="189" t="s">
        <v>1500</v>
      </c>
      <c r="D273" s="190" t="s">
        <v>1504</v>
      </c>
      <c r="E273" s="103" t="s">
        <v>1501</v>
      </c>
      <c r="F273" s="103" t="s">
        <v>979</v>
      </c>
      <c r="G273" s="103" t="s">
        <v>980</v>
      </c>
      <c r="H273" s="103" t="s">
        <v>974</v>
      </c>
      <c r="I273" s="103" t="s">
        <v>1884</v>
      </c>
      <c r="J273" s="103" t="s">
        <v>488</v>
      </c>
      <c r="K273" s="131"/>
    </row>
    <row r="274" spans="1:11" ht="12.75">
      <c r="A274" s="188" t="s">
        <v>1506</v>
      </c>
      <c r="B274" s="189" t="s">
        <v>1499</v>
      </c>
      <c r="C274" s="189" t="s">
        <v>1507</v>
      </c>
      <c r="D274" s="190" t="s">
        <v>1507</v>
      </c>
      <c r="E274" s="103" t="s">
        <v>1501</v>
      </c>
      <c r="F274" s="103" t="s">
        <v>979</v>
      </c>
      <c r="G274" s="103" t="s">
        <v>980</v>
      </c>
      <c r="H274" s="103" t="s">
        <v>974</v>
      </c>
      <c r="I274" s="103" t="s">
        <v>1885</v>
      </c>
      <c r="J274" s="103" t="s">
        <v>488</v>
      </c>
      <c r="K274" s="131"/>
    </row>
    <row r="275" spans="1:11" ht="12.75">
      <c r="A275" s="188" t="s">
        <v>1509</v>
      </c>
      <c r="B275" s="189" t="s">
        <v>1499</v>
      </c>
      <c r="C275" s="189" t="s">
        <v>1510</v>
      </c>
      <c r="D275" s="190" t="s">
        <v>1510</v>
      </c>
      <c r="E275" s="103" t="s">
        <v>1505</v>
      </c>
      <c r="F275" s="103" t="s">
        <v>979</v>
      </c>
      <c r="G275" s="103" t="s">
        <v>980</v>
      </c>
      <c r="H275" s="103" t="s">
        <v>974</v>
      </c>
      <c r="I275" s="103" t="s">
        <v>1886</v>
      </c>
      <c r="J275" s="103" t="s">
        <v>488</v>
      </c>
      <c r="K275" s="131"/>
    </row>
    <row r="276" spans="1:11" ht="12.75">
      <c r="A276" s="188" t="s">
        <v>1512</v>
      </c>
      <c r="B276" s="189" t="s">
        <v>1499</v>
      </c>
      <c r="C276" s="189" t="s">
        <v>1513</v>
      </c>
      <c r="D276" s="190" t="s">
        <v>1513</v>
      </c>
      <c r="E276" s="103" t="s">
        <v>1505</v>
      </c>
      <c r="F276" s="103" t="s">
        <v>979</v>
      </c>
      <c r="G276" s="103" t="s">
        <v>980</v>
      </c>
      <c r="H276" s="103" t="s">
        <v>974</v>
      </c>
      <c r="I276" s="103" t="s">
        <v>1887</v>
      </c>
      <c r="J276" s="103" t="s">
        <v>488</v>
      </c>
      <c r="K276" s="131"/>
    </row>
    <row r="277" spans="1:11" ht="12.75">
      <c r="A277" s="188" t="s">
        <v>1514</v>
      </c>
      <c r="B277" s="189" t="s">
        <v>1499</v>
      </c>
      <c r="C277" s="189" t="s">
        <v>1515</v>
      </c>
      <c r="D277" s="190" t="s">
        <v>1515</v>
      </c>
      <c r="E277" s="103" t="s">
        <v>1508</v>
      </c>
      <c r="F277" s="103" t="s">
        <v>979</v>
      </c>
      <c r="G277" s="103" t="s">
        <v>980</v>
      </c>
      <c r="H277" s="103" t="s">
        <v>974</v>
      </c>
      <c r="I277" s="103" t="s">
        <v>1888</v>
      </c>
      <c r="J277" s="103" t="s">
        <v>488</v>
      </c>
      <c r="K277" s="131"/>
    </row>
    <row r="278" spans="1:11" ht="12.75">
      <c r="A278" s="188" t="s">
        <v>1516</v>
      </c>
      <c r="B278" s="189" t="s">
        <v>1499</v>
      </c>
      <c r="C278" s="189" t="s">
        <v>1517</v>
      </c>
      <c r="D278" s="190" t="s">
        <v>1517</v>
      </c>
      <c r="E278" s="103" t="s">
        <v>1511</v>
      </c>
      <c r="F278" s="103" t="s">
        <v>979</v>
      </c>
      <c r="G278" s="103" t="s">
        <v>980</v>
      </c>
      <c r="H278" s="103" t="s">
        <v>974</v>
      </c>
      <c r="I278" s="103" t="s">
        <v>1889</v>
      </c>
      <c r="J278" s="103" t="s">
        <v>488</v>
      </c>
      <c r="K278" s="131"/>
    </row>
    <row r="279" spans="1:11" ht="12.75">
      <c r="A279" s="188" t="s">
        <v>1518</v>
      </c>
      <c r="B279" s="189" t="s">
        <v>1499</v>
      </c>
      <c r="C279" s="189" t="s">
        <v>1519</v>
      </c>
      <c r="D279" s="190" t="s">
        <v>1519</v>
      </c>
      <c r="E279" s="103" t="s">
        <v>1511</v>
      </c>
      <c r="F279" s="103" t="s">
        <v>979</v>
      </c>
      <c r="G279" s="103" t="s">
        <v>980</v>
      </c>
      <c r="H279" s="103" t="s">
        <v>974</v>
      </c>
      <c r="I279" s="103" t="s">
        <v>1890</v>
      </c>
      <c r="J279" s="103" t="s">
        <v>488</v>
      </c>
      <c r="K279" s="131"/>
    </row>
    <row r="280" spans="1:11" ht="12.75">
      <c r="A280" s="188" t="s">
        <v>1520</v>
      </c>
      <c r="B280" s="189" t="s">
        <v>1499</v>
      </c>
      <c r="C280" s="189" t="s">
        <v>1521</v>
      </c>
      <c r="D280" s="190" t="s">
        <v>1521</v>
      </c>
      <c r="E280" s="103" t="s">
        <v>1511</v>
      </c>
      <c r="F280" s="103" t="s">
        <v>979</v>
      </c>
      <c r="G280" s="103" t="s">
        <v>980</v>
      </c>
      <c r="H280" s="103" t="s">
        <v>974</v>
      </c>
      <c r="I280" s="103" t="s">
        <v>1891</v>
      </c>
      <c r="J280" s="103" t="s">
        <v>488</v>
      </c>
      <c r="K280" s="131"/>
    </row>
    <row r="281" spans="1:11" ht="12.75">
      <c r="A281" s="188" t="s">
        <v>1522</v>
      </c>
      <c r="B281" s="189" t="s">
        <v>1499</v>
      </c>
      <c r="C281" s="189" t="s">
        <v>1523</v>
      </c>
      <c r="D281" s="190" t="s">
        <v>1523</v>
      </c>
      <c r="E281" s="103" t="s">
        <v>1511</v>
      </c>
      <c r="F281" s="103" t="s">
        <v>979</v>
      </c>
      <c r="G281" s="103" t="s">
        <v>980</v>
      </c>
      <c r="H281" s="103" t="s">
        <v>974</v>
      </c>
      <c r="I281" s="103" t="s">
        <v>1892</v>
      </c>
      <c r="J281" s="103" t="s">
        <v>488</v>
      </c>
      <c r="K281" s="131"/>
    </row>
    <row r="282" spans="1:11" ht="12.75">
      <c r="A282" s="188" t="s">
        <v>1524</v>
      </c>
      <c r="B282" s="189" t="s">
        <v>1499</v>
      </c>
      <c r="C282" s="189" t="s">
        <v>1525</v>
      </c>
      <c r="D282" s="190" t="s">
        <v>1525</v>
      </c>
      <c r="E282" s="103" t="s">
        <v>1511</v>
      </c>
      <c r="F282" s="103" t="s">
        <v>979</v>
      </c>
      <c r="G282" s="103" t="s">
        <v>980</v>
      </c>
      <c r="H282" s="103" t="s">
        <v>974</v>
      </c>
      <c r="I282" s="103" t="s">
        <v>1893</v>
      </c>
      <c r="J282" s="103" t="s">
        <v>488</v>
      </c>
      <c r="K282" s="131"/>
    </row>
    <row r="283" spans="1:11" ht="12.75">
      <c r="A283" s="188" t="s">
        <v>1526</v>
      </c>
      <c r="B283" s="189" t="s">
        <v>1499</v>
      </c>
      <c r="C283" s="189" t="s">
        <v>1527</v>
      </c>
      <c r="D283" s="190" t="s">
        <v>1527</v>
      </c>
      <c r="E283" s="103" t="s">
        <v>1511</v>
      </c>
      <c r="F283" s="103" t="s">
        <v>979</v>
      </c>
      <c r="G283" s="103" t="s">
        <v>980</v>
      </c>
      <c r="H283" s="103" t="s">
        <v>974</v>
      </c>
      <c r="I283" s="103" t="s">
        <v>1894</v>
      </c>
      <c r="J283" s="103" t="s">
        <v>488</v>
      </c>
      <c r="K283" s="131"/>
    </row>
    <row r="284" spans="1:11" ht="12.75">
      <c r="A284" s="188" t="s">
        <v>1528</v>
      </c>
      <c r="B284" s="189" t="s">
        <v>1499</v>
      </c>
      <c r="C284" s="189" t="s">
        <v>1529</v>
      </c>
      <c r="D284" s="190" t="s">
        <v>1529</v>
      </c>
      <c r="E284" s="103" t="s">
        <v>1511</v>
      </c>
      <c r="F284" s="103" t="s">
        <v>979</v>
      </c>
      <c r="G284" s="103" t="s">
        <v>980</v>
      </c>
      <c r="H284" s="103" t="s">
        <v>974</v>
      </c>
      <c r="I284" s="103" t="s">
        <v>1894</v>
      </c>
      <c r="J284" s="103" t="s">
        <v>491</v>
      </c>
      <c r="K284" s="131"/>
    </row>
    <row r="285" spans="1:11" ht="12.75">
      <c r="A285" s="188" t="s">
        <v>1530</v>
      </c>
      <c r="B285" s="189" t="s">
        <v>1499</v>
      </c>
      <c r="C285" s="189" t="s">
        <v>1531</v>
      </c>
      <c r="D285" s="190" t="s">
        <v>1531</v>
      </c>
      <c r="E285" s="103" t="s">
        <v>1511</v>
      </c>
      <c r="F285" s="103" t="s">
        <v>979</v>
      </c>
      <c r="G285" s="103" t="s">
        <v>980</v>
      </c>
      <c r="H285" s="103" t="s">
        <v>974</v>
      </c>
      <c r="I285" s="103" t="s">
        <v>1894</v>
      </c>
      <c r="J285" s="103" t="s">
        <v>488</v>
      </c>
      <c r="K285" s="131"/>
    </row>
    <row r="286" spans="1:11" ht="12.75">
      <c r="A286" s="188" t="s">
        <v>1532</v>
      </c>
      <c r="B286" s="189" t="s">
        <v>1499</v>
      </c>
      <c r="C286" s="189" t="s">
        <v>1533</v>
      </c>
      <c r="D286" s="190" t="s">
        <v>1533</v>
      </c>
      <c r="E286" s="103" t="s">
        <v>1511</v>
      </c>
      <c r="F286" s="103" t="s">
        <v>979</v>
      </c>
      <c r="G286" s="103" t="s">
        <v>980</v>
      </c>
      <c r="H286" s="103" t="s">
        <v>974</v>
      </c>
      <c r="I286" s="103" t="s">
        <v>1894</v>
      </c>
      <c r="J286" s="103" t="s">
        <v>488</v>
      </c>
      <c r="K286" s="131"/>
    </row>
    <row r="287" spans="1:11" ht="12.75">
      <c r="A287" s="188" t="s">
        <v>1534</v>
      </c>
      <c r="B287" s="189" t="s">
        <v>1499</v>
      </c>
      <c r="C287" s="189" t="s">
        <v>1535</v>
      </c>
      <c r="D287" s="190" t="s">
        <v>1535</v>
      </c>
      <c r="E287" s="103" t="s">
        <v>1511</v>
      </c>
      <c r="F287" s="103" t="s">
        <v>979</v>
      </c>
      <c r="G287" s="103" t="s">
        <v>980</v>
      </c>
      <c r="H287" s="103" t="s">
        <v>974</v>
      </c>
      <c r="I287" s="103" t="s">
        <v>1894</v>
      </c>
      <c r="J287" s="103" t="s">
        <v>488</v>
      </c>
      <c r="K287" s="131"/>
    </row>
    <row r="288" spans="1:11" ht="12.75">
      <c r="A288" s="188" t="s">
        <v>1536</v>
      </c>
      <c r="B288" s="189" t="s">
        <v>1499</v>
      </c>
      <c r="C288" s="189" t="s">
        <v>1537</v>
      </c>
      <c r="D288" s="190" t="s">
        <v>1537</v>
      </c>
      <c r="E288" s="103" t="s">
        <v>1511</v>
      </c>
      <c r="F288" s="103" t="s">
        <v>979</v>
      </c>
      <c r="G288" s="103" t="s">
        <v>980</v>
      </c>
      <c r="H288" s="103" t="s">
        <v>974</v>
      </c>
      <c r="I288" s="103" t="s">
        <v>1894</v>
      </c>
      <c r="J288" s="103" t="s">
        <v>488</v>
      </c>
      <c r="K288" s="131"/>
    </row>
    <row r="289" spans="1:11" ht="12.75">
      <c r="A289" s="188" t="s">
        <v>1538</v>
      </c>
      <c r="B289" s="189" t="s">
        <v>1499</v>
      </c>
      <c r="C289" s="189" t="s">
        <v>1539</v>
      </c>
      <c r="D289" s="190" t="s">
        <v>1539</v>
      </c>
      <c r="E289" s="103" t="s">
        <v>1511</v>
      </c>
      <c r="F289" s="103" t="s">
        <v>979</v>
      </c>
      <c r="G289" s="103" t="s">
        <v>980</v>
      </c>
      <c r="H289" s="103" t="s">
        <v>974</v>
      </c>
      <c r="I289" s="103" t="s">
        <v>1894</v>
      </c>
      <c r="J289" s="103" t="s">
        <v>488</v>
      </c>
      <c r="K289" s="131"/>
    </row>
    <row r="290" spans="1:11" ht="12.75">
      <c r="A290" s="188" t="s">
        <v>1540</v>
      </c>
      <c r="B290" s="189" t="s">
        <v>1541</v>
      </c>
      <c r="C290" s="189" t="s">
        <v>1542</v>
      </c>
      <c r="D290" s="190" t="s">
        <v>1542</v>
      </c>
      <c r="E290" s="103" t="s">
        <v>1511</v>
      </c>
      <c r="F290" s="103" t="s">
        <v>979</v>
      </c>
      <c r="G290" s="103" t="s">
        <v>980</v>
      </c>
      <c r="H290" s="103" t="s">
        <v>974</v>
      </c>
      <c r="I290" s="103" t="s">
        <v>1894</v>
      </c>
      <c r="J290" s="103" t="s">
        <v>488</v>
      </c>
      <c r="K290" s="131"/>
    </row>
    <row r="291" spans="1:11" ht="12.75">
      <c r="A291" s="188" t="s">
        <v>1544</v>
      </c>
      <c r="B291" s="189" t="s">
        <v>1541</v>
      </c>
      <c r="C291" s="189" t="s">
        <v>1542</v>
      </c>
      <c r="D291" s="190" t="s">
        <v>1545</v>
      </c>
      <c r="E291" s="103" t="s">
        <v>1511</v>
      </c>
      <c r="F291" s="103" t="s">
        <v>979</v>
      </c>
      <c r="G291" s="103" t="s">
        <v>980</v>
      </c>
      <c r="H291" s="103" t="s">
        <v>974</v>
      </c>
      <c r="I291" s="103" t="s">
        <v>1895</v>
      </c>
      <c r="J291" s="103" t="s">
        <v>488</v>
      </c>
      <c r="K291" s="131"/>
    </row>
    <row r="292" spans="1:11" ht="12.75">
      <c r="A292" s="188" t="s">
        <v>1547</v>
      </c>
      <c r="B292" s="189" t="s">
        <v>1541</v>
      </c>
      <c r="C292" s="189" t="s">
        <v>1542</v>
      </c>
      <c r="D292" s="190" t="s">
        <v>1548</v>
      </c>
      <c r="E292" s="103" t="s">
        <v>1511</v>
      </c>
      <c r="F292" s="103" t="s">
        <v>979</v>
      </c>
      <c r="G292" s="103" t="s">
        <v>980</v>
      </c>
      <c r="H292" s="103" t="s">
        <v>974</v>
      </c>
      <c r="I292" s="103" t="s">
        <v>1896</v>
      </c>
      <c r="J292" s="103" t="s">
        <v>488</v>
      </c>
      <c r="K292" s="131"/>
    </row>
    <row r="293" spans="1:11" ht="12.75">
      <c r="A293" s="188" t="s">
        <v>1549</v>
      </c>
      <c r="B293" s="189" t="s">
        <v>1541</v>
      </c>
      <c r="C293" s="189" t="s">
        <v>1542</v>
      </c>
      <c r="D293" s="190" t="s">
        <v>1550</v>
      </c>
      <c r="E293" s="103" t="s">
        <v>1543</v>
      </c>
      <c r="F293" s="103" t="s">
        <v>979</v>
      </c>
      <c r="G293" s="103" t="s">
        <v>980</v>
      </c>
      <c r="H293" s="103" t="s">
        <v>974</v>
      </c>
      <c r="I293" s="103" t="s">
        <v>1897</v>
      </c>
      <c r="J293" s="103" t="s">
        <v>488</v>
      </c>
      <c r="K293" s="131"/>
    </row>
    <row r="294" spans="1:11" ht="12.75">
      <c r="A294" s="188" t="s">
        <v>1551</v>
      </c>
      <c r="B294" s="189" t="s">
        <v>1541</v>
      </c>
      <c r="C294" s="189" t="s">
        <v>1542</v>
      </c>
      <c r="D294" s="190" t="s">
        <v>1552</v>
      </c>
      <c r="E294" s="103" t="s">
        <v>1546</v>
      </c>
      <c r="F294" s="103" t="s">
        <v>979</v>
      </c>
      <c r="G294" s="103" t="s">
        <v>980</v>
      </c>
      <c r="H294" s="103" t="s">
        <v>974</v>
      </c>
      <c r="I294" s="103" t="s">
        <v>1898</v>
      </c>
      <c r="J294" s="103" t="s">
        <v>488</v>
      </c>
      <c r="K294" s="131"/>
    </row>
    <row r="295" spans="1:11" ht="12.75">
      <c r="A295" s="188" t="s">
        <v>1553</v>
      </c>
      <c r="B295" s="189" t="s">
        <v>1541</v>
      </c>
      <c r="C295" s="189" t="s">
        <v>1542</v>
      </c>
      <c r="D295" s="190" t="s">
        <v>1953</v>
      </c>
      <c r="E295" s="103" t="s">
        <v>1543</v>
      </c>
      <c r="F295" s="103" t="s">
        <v>979</v>
      </c>
      <c r="G295" s="103" t="s">
        <v>980</v>
      </c>
      <c r="H295" s="103" t="s">
        <v>974</v>
      </c>
      <c r="I295" s="103" t="s">
        <v>1911</v>
      </c>
      <c r="J295" s="103" t="s">
        <v>488</v>
      </c>
      <c r="K295" s="131"/>
    </row>
    <row r="296" spans="1:11" ht="12.75">
      <c r="A296" s="188" t="s">
        <v>1554</v>
      </c>
      <c r="B296" s="189" t="s">
        <v>1541</v>
      </c>
      <c r="C296" s="189" t="s">
        <v>1542</v>
      </c>
      <c r="D296" s="190" t="s">
        <v>1555</v>
      </c>
      <c r="E296" s="103" t="s">
        <v>1543</v>
      </c>
      <c r="F296" s="103" t="s">
        <v>979</v>
      </c>
      <c r="G296" s="103" t="s">
        <v>980</v>
      </c>
      <c r="H296" s="103" t="s">
        <v>974</v>
      </c>
      <c r="I296" s="103" t="s">
        <v>1911</v>
      </c>
      <c r="J296" s="103" t="s">
        <v>491</v>
      </c>
      <c r="K296" s="131"/>
    </row>
    <row r="297" spans="1:11" ht="12.75">
      <c r="A297" s="188" t="s">
        <v>1556</v>
      </c>
      <c r="B297" s="189" t="s">
        <v>1541</v>
      </c>
      <c r="C297" s="189" t="s">
        <v>1542</v>
      </c>
      <c r="D297" s="190" t="s">
        <v>1557</v>
      </c>
      <c r="E297" s="103" t="s">
        <v>1543</v>
      </c>
      <c r="F297" s="103" t="s">
        <v>979</v>
      </c>
      <c r="G297" s="103" t="s">
        <v>980</v>
      </c>
      <c r="H297" s="103" t="s">
        <v>974</v>
      </c>
      <c r="I297" s="103" t="s">
        <v>1911</v>
      </c>
      <c r="J297" s="103" t="s">
        <v>491</v>
      </c>
      <c r="K297" s="131"/>
    </row>
    <row r="298" spans="1:11" ht="12.75">
      <c r="A298" s="188" t="s">
        <v>1558</v>
      </c>
      <c r="B298" s="189" t="s">
        <v>1541</v>
      </c>
      <c r="C298" s="189" t="s">
        <v>1559</v>
      </c>
      <c r="D298" s="190" t="s">
        <v>1559</v>
      </c>
      <c r="E298" s="103" t="s">
        <v>1543</v>
      </c>
      <c r="F298" s="103" t="s">
        <v>979</v>
      </c>
      <c r="G298" s="103" t="s">
        <v>980</v>
      </c>
      <c r="H298" s="103" t="s">
        <v>974</v>
      </c>
      <c r="I298" s="103" t="s">
        <v>1900</v>
      </c>
      <c r="J298" s="103" t="s">
        <v>488</v>
      </c>
      <c r="K298" s="131"/>
    </row>
    <row r="299" spans="1:11" ht="12.75">
      <c r="A299" s="188" t="s">
        <v>1561</v>
      </c>
      <c r="B299" s="189" t="s">
        <v>1541</v>
      </c>
      <c r="C299" s="189" t="s">
        <v>1562</v>
      </c>
      <c r="D299" s="190" t="s">
        <v>1562</v>
      </c>
      <c r="E299" s="103" t="s">
        <v>1543</v>
      </c>
      <c r="F299" s="103" t="s">
        <v>979</v>
      </c>
      <c r="G299" s="103" t="s">
        <v>980</v>
      </c>
      <c r="H299" s="103" t="s">
        <v>974</v>
      </c>
      <c r="I299" s="103" t="s">
        <v>1901</v>
      </c>
      <c r="J299" s="103" t="s">
        <v>488</v>
      </c>
      <c r="K299" s="131"/>
    </row>
    <row r="300" spans="1:11" ht="12.75">
      <c r="A300" s="188" t="s">
        <v>1564</v>
      </c>
      <c r="B300" s="189" t="s">
        <v>1565</v>
      </c>
      <c r="C300" s="189" t="s">
        <v>1566</v>
      </c>
      <c r="D300" s="190" t="s">
        <v>1566</v>
      </c>
      <c r="E300" s="103" t="s">
        <v>1546</v>
      </c>
      <c r="F300" s="103" t="s">
        <v>979</v>
      </c>
      <c r="G300" s="103" t="s">
        <v>980</v>
      </c>
      <c r="H300" s="103" t="s">
        <v>974</v>
      </c>
      <c r="I300" s="103" t="s">
        <v>1901</v>
      </c>
      <c r="J300" s="103" t="s">
        <v>491</v>
      </c>
      <c r="K300" s="131"/>
    </row>
    <row r="301" spans="1:11" ht="12.75">
      <c r="A301" s="188" t="s">
        <v>1568</v>
      </c>
      <c r="B301" s="189" t="s">
        <v>1565</v>
      </c>
      <c r="C301" s="189" t="s">
        <v>1569</v>
      </c>
      <c r="D301" s="190" t="s">
        <v>1569</v>
      </c>
      <c r="E301" s="103" t="s">
        <v>1560</v>
      </c>
      <c r="F301" s="103" t="s">
        <v>979</v>
      </c>
      <c r="G301" s="103" t="s">
        <v>980</v>
      </c>
      <c r="H301" s="103" t="s">
        <v>974</v>
      </c>
      <c r="I301" s="103" t="s">
        <v>1901</v>
      </c>
      <c r="J301" s="103" t="s">
        <v>491</v>
      </c>
      <c r="K301" s="131"/>
    </row>
    <row r="302" spans="1:11" ht="12.75">
      <c r="A302" s="188" t="s">
        <v>1921</v>
      </c>
      <c r="B302" s="189" t="s">
        <v>1899</v>
      </c>
      <c r="C302" s="189" t="s">
        <v>1909</v>
      </c>
      <c r="D302" s="190" t="s">
        <v>1909</v>
      </c>
      <c r="E302" s="103" t="s">
        <v>1563</v>
      </c>
      <c r="F302" s="103" t="s">
        <v>979</v>
      </c>
      <c r="G302" s="103" t="s">
        <v>980</v>
      </c>
      <c r="H302" s="103" t="s">
        <v>974</v>
      </c>
      <c r="I302" s="103" t="s">
        <v>1902</v>
      </c>
      <c r="J302" s="103" t="s">
        <v>488</v>
      </c>
      <c r="K302" s="131"/>
    </row>
    <row r="303" spans="1:11" ht="12.75">
      <c r="A303" s="188" t="s">
        <v>1954</v>
      </c>
      <c r="B303" s="189" t="s">
        <v>1899</v>
      </c>
      <c r="C303" s="189" t="s">
        <v>1909</v>
      </c>
      <c r="D303" s="190" t="s">
        <v>1955</v>
      </c>
      <c r="E303" s="103" t="s">
        <v>1567</v>
      </c>
      <c r="F303" s="103" t="s">
        <v>979</v>
      </c>
      <c r="G303" s="103" t="s">
        <v>980</v>
      </c>
      <c r="H303" s="103" t="s">
        <v>974</v>
      </c>
      <c r="I303" s="103" t="s">
        <v>1903</v>
      </c>
      <c r="J303" s="103" t="s">
        <v>488</v>
      </c>
      <c r="K303" s="131"/>
    </row>
    <row r="304" spans="1:11" ht="12.75">
      <c r="A304" s="188" t="s">
        <v>1956</v>
      </c>
      <c r="B304" s="189" t="s">
        <v>1899</v>
      </c>
      <c r="C304" s="189" t="s">
        <v>1909</v>
      </c>
      <c r="D304" s="190" t="s">
        <v>1957</v>
      </c>
      <c r="E304" s="103" t="s">
        <v>1570</v>
      </c>
      <c r="F304" s="103" t="s">
        <v>979</v>
      </c>
      <c r="G304" s="103" t="s">
        <v>980</v>
      </c>
      <c r="H304" s="103" t="s">
        <v>974</v>
      </c>
      <c r="I304" s="103" t="s">
        <v>1904</v>
      </c>
      <c r="J304" s="103" t="s">
        <v>488</v>
      </c>
      <c r="K304" s="131"/>
    </row>
    <row r="305" spans="1:13" ht="12.75">
      <c r="A305" s="188" t="s">
        <v>1572</v>
      </c>
      <c r="B305" s="189" t="s">
        <v>1899</v>
      </c>
      <c r="C305" s="189" t="s">
        <v>1994</v>
      </c>
      <c r="D305" s="190" t="s">
        <v>1994</v>
      </c>
      <c r="E305" s="103" t="s">
        <v>1910</v>
      </c>
      <c r="F305" s="103" t="s">
        <v>979</v>
      </c>
      <c r="G305" s="103" t="s">
        <v>980</v>
      </c>
      <c r="H305" s="103" t="s">
        <v>974</v>
      </c>
      <c r="I305" s="103" t="s">
        <v>1905</v>
      </c>
      <c r="J305" s="103" t="s">
        <v>488</v>
      </c>
      <c r="K305" s="131"/>
    </row>
    <row r="306" spans="1:13" ht="12.75">
      <c r="A306" s="188" t="s">
        <v>1575</v>
      </c>
      <c r="B306" s="189" t="s">
        <v>1899</v>
      </c>
      <c r="C306" s="189" t="s">
        <v>1576</v>
      </c>
      <c r="D306" s="190" t="s">
        <v>1576</v>
      </c>
      <c r="E306" s="103" t="s">
        <v>1910</v>
      </c>
      <c r="F306" s="103" t="s">
        <v>979</v>
      </c>
      <c r="G306" s="103" t="s">
        <v>980</v>
      </c>
      <c r="H306" s="103" t="s">
        <v>974</v>
      </c>
      <c r="I306" s="103" t="s">
        <v>1908</v>
      </c>
      <c r="J306" s="103" t="s">
        <v>488</v>
      </c>
      <c r="K306" s="131"/>
    </row>
    <row r="307" spans="1:13" ht="12.75">
      <c r="A307" s="188" t="s">
        <v>1578</v>
      </c>
      <c r="B307" s="189" t="s">
        <v>1899</v>
      </c>
      <c r="C307" s="189" t="s">
        <v>1579</v>
      </c>
      <c r="D307" s="190" t="s">
        <v>1579</v>
      </c>
      <c r="E307" s="103" t="s">
        <v>1910</v>
      </c>
      <c r="F307" s="103" t="s">
        <v>979</v>
      </c>
      <c r="G307" s="103" t="s">
        <v>980</v>
      </c>
      <c r="H307" s="103" t="s">
        <v>974</v>
      </c>
      <c r="I307" s="103" t="s">
        <v>1912</v>
      </c>
      <c r="J307" s="103" t="s">
        <v>488</v>
      </c>
      <c r="K307" s="131"/>
    </row>
    <row r="308" spans="1:13" ht="12.75">
      <c r="A308" s="188" t="s">
        <v>1581</v>
      </c>
      <c r="B308" s="189" t="s">
        <v>1899</v>
      </c>
      <c r="C308" s="189" t="s">
        <v>1582</v>
      </c>
      <c r="D308" s="190" t="s">
        <v>1582</v>
      </c>
      <c r="E308" s="103" t="s">
        <v>1573</v>
      </c>
      <c r="F308" s="103" t="s">
        <v>979</v>
      </c>
      <c r="G308" s="103" t="s">
        <v>980</v>
      </c>
      <c r="H308" s="103" t="s">
        <v>974</v>
      </c>
      <c r="I308" s="103" t="s">
        <v>1912</v>
      </c>
      <c r="J308" s="103" t="s">
        <v>491</v>
      </c>
      <c r="K308" s="131"/>
    </row>
    <row r="309" spans="1:13" s="100" customFormat="1" ht="12.75">
      <c r="A309" s="188" t="s">
        <v>1584</v>
      </c>
      <c r="B309" s="189" t="s">
        <v>1899</v>
      </c>
      <c r="C309" s="189" t="s">
        <v>1585</v>
      </c>
      <c r="D309" s="190" t="s">
        <v>1585</v>
      </c>
      <c r="E309" s="103" t="s">
        <v>1574</v>
      </c>
      <c r="F309" s="116" t="s">
        <v>979</v>
      </c>
      <c r="G309" s="116" t="s">
        <v>980</v>
      </c>
      <c r="H309" s="116" t="s">
        <v>974</v>
      </c>
      <c r="I309" s="103" t="s">
        <v>1912</v>
      </c>
      <c r="J309" s="103" t="s">
        <v>491</v>
      </c>
    </row>
    <row r="310" spans="1:13" ht="12.75">
      <c r="A310" s="188" t="s">
        <v>1922</v>
      </c>
      <c r="B310" s="189" t="s">
        <v>1899</v>
      </c>
      <c r="C310" s="189" t="s">
        <v>1906</v>
      </c>
      <c r="D310" s="190" t="s">
        <v>1906</v>
      </c>
      <c r="E310" s="103" t="s">
        <v>1574</v>
      </c>
      <c r="F310" s="103" t="s">
        <v>1594</v>
      </c>
      <c r="G310" s="103" t="s">
        <v>1593</v>
      </c>
      <c r="H310" s="103" t="s">
        <v>986</v>
      </c>
      <c r="I310" s="103" t="s">
        <v>1594</v>
      </c>
      <c r="J310" s="103" t="s">
        <v>488</v>
      </c>
      <c r="K310" s="131"/>
    </row>
    <row r="311" spans="1:13" s="206" customFormat="1" ht="12.75">
      <c r="A311" s="201" t="s">
        <v>2960</v>
      </c>
      <c r="B311" s="202" t="s">
        <v>1899</v>
      </c>
      <c r="C311" s="202" t="s">
        <v>2961</v>
      </c>
      <c r="D311" s="202" t="s">
        <v>2961</v>
      </c>
      <c r="E311" s="204"/>
      <c r="F311" s="204"/>
      <c r="G311" s="204"/>
      <c r="H311" s="204"/>
      <c r="I311" s="204"/>
      <c r="J311" s="204"/>
      <c r="K311" s="207"/>
      <c r="L311" s="207"/>
      <c r="M311" s="207"/>
    </row>
    <row r="312" spans="1:13" s="206" customFormat="1" ht="12.75">
      <c r="A312" s="201" t="s">
        <v>2962</v>
      </c>
      <c r="B312" s="202" t="s">
        <v>1899</v>
      </c>
      <c r="C312" s="202" t="s">
        <v>2961</v>
      </c>
      <c r="D312" s="203" t="s">
        <v>2963</v>
      </c>
      <c r="E312" s="204"/>
      <c r="F312" s="204"/>
      <c r="G312" s="204"/>
      <c r="H312" s="204"/>
      <c r="I312" s="204"/>
      <c r="J312" s="204"/>
      <c r="K312" s="207"/>
      <c r="L312" s="207"/>
      <c r="M312" s="207"/>
    </row>
    <row r="313" spans="1:13" ht="12.75">
      <c r="A313" s="188" t="s">
        <v>1587</v>
      </c>
      <c r="B313" s="189" t="s">
        <v>1588</v>
      </c>
      <c r="C313" s="189" t="s">
        <v>1589</v>
      </c>
      <c r="D313" s="190" t="s">
        <v>1589</v>
      </c>
      <c r="E313" s="103" t="s">
        <v>1574</v>
      </c>
      <c r="F313" s="103" t="s">
        <v>979</v>
      </c>
      <c r="G313" s="103" t="s">
        <v>980</v>
      </c>
      <c r="H313" s="103" t="s">
        <v>974</v>
      </c>
      <c r="I313" s="103" t="s">
        <v>1913</v>
      </c>
      <c r="J313" s="103" t="s">
        <v>488</v>
      </c>
      <c r="K313" s="131"/>
    </row>
    <row r="314" spans="1:13" ht="12.75">
      <c r="A314" s="188" t="s">
        <v>1694</v>
      </c>
      <c r="B314" s="189" t="s">
        <v>1588</v>
      </c>
      <c r="C314" s="189" t="s">
        <v>1589</v>
      </c>
      <c r="D314" s="190" t="s">
        <v>2910</v>
      </c>
      <c r="E314" s="103" t="s">
        <v>1577</v>
      </c>
      <c r="F314" s="103" t="s">
        <v>979</v>
      </c>
      <c r="G314" s="103" t="s">
        <v>980</v>
      </c>
      <c r="H314" s="103" t="s">
        <v>974</v>
      </c>
      <c r="I314" s="103" t="s">
        <v>1913</v>
      </c>
      <c r="J314" s="103" t="s">
        <v>491</v>
      </c>
      <c r="K314" s="131"/>
    </row>
    <row r="315" spans="1:13" ht="12.75">
      <c r="A315" s="188" t="s">
        <v>1940</v>
      </c>
      <c r="B315" s="193" t="s">
        <v>1588</v>
      </c>
      <c r="C315" s="193" t="s">
        <v>1589</v>
      </c>
      <c r="D315" s="195" t="s">
        <v>1138</v>
      </c>
      <c r="E315" s="103" t="s">
        <v>1580</v>
      </c>
      <c r="F315" s="103" t="s">
        <v>979</v>
      </c>
      <c r="G315" s="103" t="s">
        <v>980</v>
      </c>
      <c r="H315" s="103" t="s">
        <v>974</v>
      </c>
      <c r="I315" s="103" t="s">
        <v>1913</v>
      </c>
      <c r="J315" s="103" t="s">
        <v>491</v>
      </c>
      <c r="K315" s="131"/>
    </row>
    <row r="316" spans="1:13" ht="12.75">
      <c r="A316" s="188" t="s">
        <v>1995</v>
      </c>
      <c r="B316" s="193" t="s">
        <v>1588</v>
      </c>
      <c r="C316" s="193" t="s">
        <v>1589</v>
      </c>
      <c r="D316" s="195" t="s">
        <v>1996</v>
      </c>
      <c r="E316" s="103" t="s">
        <v>1583</v>
      </c>
      <c r="F316" s="103" t="s">
        <v>979</v>
      </c>
      <c r="G316" s="103" t="s">
        <v>980</v>
      </c>
      <c r="H316" s="103" t="s">
        <v>974</v>
      </c>
      <c r="I316" s="103" t="s">
        <v>1913</v>
      </c>
      <c r="J316" s="103" t="s">
        <v>491</v>
      </c>
      <c r="K316" s="131"/>
    </row>
    <row r="317" spans="1:13" ht="12.75">
      <c r="A317" s="188" t="s">
        <v>1591</v>
      </c>
      <c r="B317" s="189" t="s">
        <v>1592</v>
      </c>
      <c r="C317" s="189" t="s">
        <v>375</v>
      </c>
      <c r="D317" s="190" t="s">
        <v>375</v>
      </c>
      <c r="E317" s="103" t="s">
        <v>1586</v>
      </c>
      <c r="F317" s="103" t="s">
        <v>1031</v>
      </c>
      <c r="G317" s="103" t="s">
        <v>980</v>
      </c>
      <c r="H317" s="103" t="s">
        <v>974</v>
      </c>
      <c r="I317" s="103" t="s">
        <v>1914</v>
      </c>
      <c r="J317" s="103" t="s">
        <v>488</v>
      </c>
      <c r="K317" s="131"/>
    </row>
    <row r="318" spans="1:13" ht="12.75">
      <c r="A318" s="188" t="s">
        <v>1595</v>
      </c>
      <c r="B318" s="189" t="s">
        <v>1596</v>
      </c>
      <c r="C318" s="189" t="s">
        <v>1597</v>
      </c>
      <c r="D318" s="190" t="s">
        <v>1597</v>
      </c>
      <c r="E318" s="103" t="s">
        <v>1907</v>
      </c>
      <c r="F318" s="103" t="s">
        <v>979</v>
      </c>
      <c r="G318" s="103" t="s">
        <v>980</v>
      </c>
      <c r="H318" s="103" t="s">
        <v>974</v>
      </c>
      <c r="I318" s="103" t="s">
        <v>1915</v>
      </c>
      <c r="J318" s="103" t="s">
        <v>488</v>
      </c>
      <c r="K318" s="131"/>
    </row>
    <row r="319" spans="1:13" ht="12.75">
      <c r="A319" s="188" t="s">
        <v>1599</v>
      </c>
      <c r="B319" s="189" t="s">
        <v>1600</v>
      </c>
      <c r="C319" s="189" t="s">
        <v>1597</v>
      </c>
      <c r="D319" s="190" t="s">
        <v>1997</v>
      </c>
      <c r="E319" s="103" t="s">
        <v>1590</v>
      </c>
      <c r="F319" s="103" t="s">
        <v>1008</v>
      </c>
      <c r="G319" s="103" t="s">
        <v>980</v>
      </c>
      <c r="H319" s="103" t="s">
        <v>974</v>
      </c>
      <c r="I319" s="103" t="s">
        <v>1916</v>
      </c>
      <c r="J319" s="103" t="s">
        <v>488</v>
      </c>
      <c r="K319" s="131"/>
    </row>
    <row r="320" spans="1:13" ht="12.75">
      <c r="A320" s="188" t="s">
        <v>1601</v>
      </c>
      <c r="B320" s="189" t="s">
        <v>1600</v>
      </c>
      <c r="C320" s="189" t="s">
        <v>1597</v>
      </c>
      <c r="D320" s="190" t="s">
        <v>1602</v>
      </c>
      <c r="E320" s="103" t="s">
        <v>1590</v>
      </c>
      <c r="F320" s="103" t="s">
        <v>979</v>
      </c>
      <c r="G320" s="103" t="s">
        <v>980</v>
      </c>
      <c r="H320" s="103" t="s">
        <v>974</v>
      </c>
      <c r="I320" s="103" t="s">
        <v>1917</v>
      </c>
      <c r="J320" s="103" t="s">
        <v>488</v>
      </c>
      <c r="K320" s="131"/>
    </row>
    <row r="321" spans="1:11" ht="12.75">
      <c r="A321" s="188" t="s">
        <v>1959</v>
      </c>
      <c r="B321" s="189" t="s">
        <v>1600</v>
      </c>
      <c r="C321" s="189" t="s">
        <v>1597</v>
      </c>
      <c r="D321" s="190" t="s">
        <v>1960</v>
      </c>
      <c r="E321" s="116" t="s">
        <v>1590</v>
      </c>
      <c r="F321" s="103" t="s">
        <v>979</v>
      </c>
      <c r="G321" s="103" t="s">
        <v>980</v>
      </c>
      <c r="H321" s="103" t="s">
        <v>974</v>
      </c>
      <c r="I321" s="103" t="s">
        <v>1918</v>
      </c>
      <c r="J321" s="103" t="s">
        <v>488</v>
      </c>
      <c r="K321" s="131"/>
    </row>
    <row r="322" spans="1:11" ht="12.75">
      <c r="A322" s="188" t="s">
        <v>1603</v>
      </c>
      <c r="B322" s="189" t="s">
        <v>1596</v>
      </c>
      <c r="C322" s="189" t="s">
        <v>1604</v>
      </c>
      <c r="D322" s="190" t="s">
        <v>1604</v>
      </c>
      <c r="E322" s="116" t="s">
        <v>1590</v>
      </c>
      <c r="F322" s="103" t="s">
        <v>1008</v>
      </c>
      <c r="G322" s="103" t="s">
        <v>980</v>
      </c>
      <c r="H322" s="103" t="s">
        <v>974</v>
      </c>
      <c r="I322" s="103" t="s">
        <v>1919</v>
      </c>
      <c r="J322" s="103" t="s">
        <v>488</v>
      </c>
      <c r="K322" s="131"/>
    </row>
    <row r="323" spans="1:11" ht="12.75">
      <c r="A323" s="188" t="s">
        <v>1606</v>
      </c>
      <c r="B323" s="189" t="s">
        <v>1596</v>
      </c>
      <c r="C323" s="189" t="s">
        <v>1607</v>
      </c>
      <c r="D323" s="190" t="s">
        <v>1607</v>
      </c>
      <c r="E323" s="103" t="s">
        <v>1593</v>
      </c>
      <c r="F323" s="103" t="s">
        <v>979</v>
      </c>
      <c r="G323" s="103" t="s">
        <v>980</v>
      </c>
      <c r="H323" s="103" t="s">
        <v>974</v>
      </c>
      <c r="I323" s="103" t="s">
        <v>1964</v>
      </c>
      <c r="J323" s="103" t="s">
        <v>488</v>
      </c>
      <c r="K323" s="131"/>
    </row>
    <row r="324" spans="1:11" ht="12.75">
      <c r="A324" s="188" t="s">
        <v>1609</v>
      </c>
      <c r="B324" s="189" t="s">
        <v>1596</v>
      </c>
      <c r="C324" s="189" t="s">
        <v>1610</v>
      </c>
      <c r="D324" s="190" t="s">
        <v>1610</v>
      </c>
      <c r="E324" s="103" t="s">
        <v>1598</v>
      </c>
      <c r="F324" s="103" t="s">
        <v>979</v>
      </c>
      <c r="G324" s="103" t="s">
        <v>980</v>
      </c>
      <c r="H324" s="103" t="s">
        <v>974</v>
      </c>
      <c r="I324" s="103" t="s">
        <v>1701</v>
      </c>
      <c r="J324" s="103" t="s">
        <v>488</v>
      </c>
      <c r="K324" s="131"/>
    </row>
    <row r="325" spans="1:11" ht="12.75">
      <c r="A325" s="188" t="s">
        <v>1612</v>
      </c>
      <c r="B325" s="189" t="s">
        <v>1613</v>
      </c>
      <c r="C325" s="189" t="s">
        <v>1614</v>
      </c>
      <c r="D325" s="190" t="s">
        <v>1614</v>
      </c>
      <c r="E325" s="103" t="s">
        <v>1598</v>
      </c>
      <c r="F325" s="103" t="s">
        <v>979</v>
      </c>
      <c r="G325" s="103" t="s">
        <v>980</v>
      </c>
      <c r="H325" s="103" t="s">
        <v>974</v>
      </c>
      <c r="I325" s="103" t="s">
        <v>1701</v>
      </c>
      <c r="J325" s="103" t="s">
        <v>488</v>
      </c>
      <c r="K325" s="131"/>
    </row>
    <row r="326" spans="1:11" ht="12.75">
      <c r="A326" s="188" t="s">
        <v>1616</v>
      </c>
      <c r="B326" s="189" t="s">
        <v>1613</v>
      </c>
      <c r="C326" s="189" t="s">
        <v>1617</v>
      </c>
      <c r="D326" s="190" t="s">
        <v>1617</v>
      </c>
      <c r="E326" s="103" t="s">
        <v>1598</v>
      </c>
      <c r="F326" s="133"/>
      <c r="G326" s="134"/>
      <c r="H326" s="134"/>
      <c r="I326" s="135"/>
      <c r="J326" s="135"/>
    </row>
    <row r="327" spans="1:11" ht="12.75">
      <c r="A327" s="188" t="s">
        <v>1619</v>
      </c>
      <c r="B327" s="189" t="s">
        <v>1613</v>
      </c>
      <c r="C327" s="189" t="s">
        <v>1620</v>
      </c>
      <c r="D327" s="190" t="s">
        <v>1620</v>
      </c>
      <c r="E327" s="103"/>
      <c r="F327" s="133"/>
      <c r="G327" s="134"/>
      <c r="H327" s="134"/>
      <c r="I327" s="135"/>
      <c r="J327" s="135"/>
    </row>
    <row r="328" spans="1:11" ht="12.75">
      <c r="A328" s="188" t="s">
        <v>1961</v>
      </c>
      <c r="B328" s="189" t="s">
        <v>1962</v>
      </c>
      <c r="C328" s="189" t="s">
        <v>1963</v>
      </c>
      <c r="D328" s="190" t="s">
        <v>1963</v>
      </c>
      <c r="E328" s="103"/>
      <c r="F328" s="133"/>
      <c r="G328" s="134"/>
      <c r="H328" s="134"/>
      <c r="I328" s="135"/>
      <c r="J328" s="135"/>
    </row>
    <row r="329" spans="1:11" ht="12.75">
      <c r="A329" s="188" t="s">
        <v>1965</v>
      </c>
      <c r="B329" s="189" t="s">
        <v>1962</v>
      </c>
      <c r="C329" s="189" t="s">
        <v>1571</v>
      </c>
      <c r="D329" s="190" t="s">
        <v>1571</v>
      </c>
      <c r="E329" s="103"/>
      <c r="F329" s="133"/>
      <c r="G329" s="134"/>
      <c r="H329" s="134"/>
      <c r="I329" s="135"/>
      <c r="J329" s="135"/>
    </row>
    <row r="330" spans="1:11" ht="12.75">
      <c r="A330" s="188" t="s">
        <v>1966</v>
      </c>
      <c r="B330" s="189" t="s">
        <v>1962</v>
      </c>
      <c r="C330" s="189" t="s">
        <v>1571</v>
      </c>
      <c r="D330" s="190" t="s">
        <v>1998</v>
      </c>
      <c r="E330" s="103"/>
      <c r="F330" s="133"/>
      <c r="G330" s="134"/>
      <c r="H330" s="134"/>
      <c r="I330" s="135"/>
      <c r="J330" s="135"/>
    </row>
    <row r="331" spans="1:11" ht="12.75">
      <c r="A331" s="188" t="s">
        <v>2022</v>
      </c>
      <c r="B331" s="189" t="s">
        <v>2023</v>
      </c>
      <c r="C331" s="189" t="s">
        <v>2024</v>
      </c>
      <c r="D331" s="190" t="s">
        <v>2024</v>
      </c>
      <c r="E331" s="103"/>
      <c r="F331" s="133"/>
      <c r="G331" s="134"/>
      <c r="H331" s="134"/>
      <c r="I331" s="135"/>
      <c r="J331" s="135"/>
    </row>
    <row r="332" spans="1:11" ht="12.75">
      <c r="A332" s="188" t="s">
        <v>2025</v>
      </c>
      <c r="B332" s="189" t="s">
        <v>2023</v>
      </c>
      <c r="C332" s="189" t="s">
        <v>2039</v>
      </c>
      <c r="D332" s="190" t="s">
        <v>2039</v>
      </c>
      <c r="E332" s="103"/>
      <c r="F332" s="133"/>
      <c r="G332" s="134"/>
      <c r="H332" s="134"/>
      <c r="I332" s="135"/>
      <c r="J332" s="135"/>
    </row>
    <row r="333" spans="1:11" ht="12.75">
      <c r="A333" s="188" t="s">
        <v>2026</v>
      </c>
      <c r="B333" s="189" t="s">
        <v>2023</v>
      </c>
      <c r="C333" s="189" t="s">
        <v>2039</v>
      </c>
      <c r="D333" s="190" t="s">
        <v>1958</v>
      </c>
      <c r="E333" s="103"/>
      <c r="F333" s="133"/>
      <c r="G333" s="134"/>
      <c r="H333" s="134"/>
      <c r="I333" s="135"/>
      <c r="J333" s="135"/>
    </row>
    <row r="334" spans="1:11" ht="12.75">
      <c r="A334" s="188" t="s">
        <v>2027</v>
      </c>
      <c r="B334" s="189" t="s">
        <v>2023</v>
      </c>
      <c r="C334" s="189" t="s">
        <v>2039</v>
      </c>
      <c r="D334" s="190" t="s">
        <v>2911</v>
      </c>
      <c r="E334" s="103" t="s">
        <v>1598</v>
      </c>
      <c r="F334" s="133"/>
      <c r="G334" s="134"/>
      <c r="H334" s="134"/>
      <c r="I334" s="135"/>
      <c r="J334" s="135"/>
    </row>
    <row r="335" spans="1:11" ht="12.75">
      <c r="A335" s="188" t="s">
        <v>2040</v>
      </c>
      <c r="B335" s="189" t="s">
        <v>1017</v>
      </c>
      <c r="C335" s="189" t="s">
        <v>1016</v>
      </c>
      <c r="D335" s="190" t="s">
        <v>1016</v>
      </c>
      <c r="E335" s="103" t="s">
        <v>1605</v>
      </c>
      <c r="F335" s="133"/>
      <c r="G335" s="134"/>
      <c r="H335" s="134"/>
      <c r="I335" s="135"/>
      <c r="J335" s="135"/>
    </row>
    <row r="336" spans="1:11" ht="12.75">
      <c r="A336" s="188" t="s">
        <v>2041</v>
      </c>
      <c r="B336" s="189" t="s">
        <v>1017</v>
      </c>
      <c r="C336" s="189" t="s">
        <v>1016</v>
      </c>
      <c r="D336" s="190" t="s">
        <v>1685</v>
      </c>
      <c r="E336" s="103" t="s">
        <v>1608</v>
      </c>
      <c r="F336" s="133"/>
      <c r="G336" s="134"/>
      <c r="H336" s="134"/>
      <c r="I336" s="135"/>
      <c r="J336" s="135"/>
    </row>
    <row r="337" spans="1:10" ht="12.75">
      <c r="A337" s="188" t="s">
        <v>2042</v>
      </c>
      <c r="B337" s="189" t="s">
        <v>1017</v>
      </c>
      <c r="C337" s="189" t="s">
        <v>1016</v>
      </c>
      <c r="D337" s="190" t="s">
        <v>2043</v>
      </c>
      <c r="E337" s="103" t="s">
        <v>1611</v>
      </c>
      <c r="F337" s="133"/>
      <c r="G337" s="134"/>
      <c r="H337" s="134"/>
      <c r="I337" s="135"/>
      <c r="J337" s="135"/>
    </row>
    <row r="338" spans="1:10" ht="12.75">
      <c r="A338" s="188" t="s">
        <v>2912</v>
      </c>
      <c r="B338" s="189" t="s">
        <v>2941</v>
      </c>
      <c r="C338" s="189" t="s">
        <v>2913</v>
      </c>
      <c r="D338" s="190" t="s">
        <v>2913</v>
      </c>
      <c r="E338" s="103" t="s">
        <v>1615</v>
      </c>
      <c r="F338" s="133"/>
      <c r="G338" s="134"/>
      <c r="H338" s="134"/>
      <c r="I338" s="135"/>
      <c r="J338" s="135"/>
    </row>
    <row r="339" spans="1:10" ht="12.75">
      <c r="A339" s="188" t="s">
        <v>2914</v>
      </c>
      <c r="B339" s="189" t="s">
        <v>2941</v>
      </c>
      <c r="C339" s="189" t="s">
        <v>2913</v>
      </c>
      <c r="D339" s="190" t="s">
        <v>1209</v>
      </c>
      <c r="E339" s="103"/>
      <c r="F339" s="133"/>
      <c r="G339" s="134"/>
      <c r="H339" s="134"/>
      <c r="I339" s="135"/>
      <c r="J339" s="135"/>
    </row>
    <row r="340" spans="1:10" ht="12.75">
      <c r="A340" s="188" t="s">
        <v>2915</v>
      </c>
      <c r="B340" s="189" t="s">
        <v>2941</v>
      </c>
      <c r="C340" s="189" t="s">
        <v>2916</v>
      </c>
      <c r="D340" s="190" t="s">
        <v>2916</v>
      </c>
      <c r="E340" s="103" t="s">
        <v>1618</v>
      </c>
      <c r="F340" s="133"/>
      <c r="G340" s="134"/>
      <c r="H340" s="134"/>
      <c r="I340" s="135"/>
      <c r="J340" s="135"/>
    </row>
    <row r="341" spans="1:10" ht="12.75">
      <c r="A341" s="188" t="s">
        <v>2917</v>
      </c>
      <c r="B341" s="189" t="s">
        <v>2941</v>
      </c>
      <c r="C341" s="189" t="s">
        <v>2918</v>
      </c>
      <c r="D341" s="190" t="s">
        <v>2918</v>
      </c>
      <c r="E341" s="103" t="s">
        <v>1621</v>
      </c>
      <c r="F341" s="133"/>
      <c r="G341" s="134"/>
      <c r="H341" s="134"/>
      <c r="I341" s="135"/>
      <c r="J341" s="135"/>
    </row>
    <row r="342" spans="1:10" ht="12.75">
      <c r="A342" s="188" t="s">
        <v>2919</v>
      </c>
      <c r="B342" s="189" t="s">
        <v>2941</v>
      </c>
      <c r="C342" s="189" t="s">
        <v>2918</v>
      </c>
      <c r="D342" s="190" t="s">
        <v>2920</v>
      </c>
    </row>
    <row r="343" spans="1:10" ht="12.75">
      <c r="A343" s="188" t="s">
        <v>2921</v>
      </c>
      <c r="B343" s="189" t="s">
        <v>2941</v>
      </c>
      <c r="C343" s="189" t="s">
        <v>2918</v>
      </c>
      <c r="D343" s="190" t="s">
        <v>2922</v>
      </c>
    </row>
  </sheetData>
  <sheetProtection algorithmName="SHA-512" hashValue="8qFsUnFV9qpllIyYw2k1rrrG6W3AaxHOsN8OSrld7N9/P/dWjaZXttH1tiI+O9uXWYNov5GOq78Ena79Y8anZA==" saltValue="CZqdz+PLgC6V4mXqOTdBhA==" spinCount="100000" sheet="1"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11"/>
  <sheetViews>
    <sheetView showGridLines="0" topLeftCell="A136" zoomScale="70" zoomScaleNormal="70" workbookViewId="0">
      <selection activeCell="G164" sqref="G164"/>
    </sheetView>
  </sheetViews>
  <sheetFormatPr baseColWidth="10" defaultColWidth="11.42578125" defaultRowHeight="15"/>
  <cols>
    <col min="1" max="1" width="121.85546875" customWidth="1"/>
    <col min="2" max="2" width="53.42578125" customWidth="1"/>
    <col min="3" max="3" width="11.42578125" customWidth="1"/>
    <col min="4" max="4" width="24.7109375" customWidth="1"/>
    <col min="5" max="5" width="29.140625" customWidth="1"/>
    <col min="6" max="6" width="34" customWidth="1"/>
    <col min="7" max="7" width="14.42578125" style="1" customWidth="1"/>
    <col min="8" max="8" width="1.7109375" customWidth="1"/>
    <col min="9" max="9" width="21.7109375" customWidth="1"/>
    <col min="10" max="10" width="17.5703125" customWidth="1"/>
    <col min="11" max="11" width="1.7109375" customWidth="1"/>
    <col min="12" max="12" width="15.5703125" customWidth="1"/>
    <col min="13" max="13" width="4.7109375" customWidth="1"/>
    <col min="14" max="15" width="17.7109375" customWidth="1"/>
    <col min="16" max="16" width="1.7109375" customWidth="1"/>
    <col min="17" max="17" width="17.7109375" customWidth="1"/>
    <col min="18" max="18" width="1.7109375" customWidth="1"/>
    <col min="19" max="19" width="17.5703125" customWidth="1"/>
    <col min="20" max="20" width="1.7109375" customWidth="1"/>
    <col min="21" max="21" width="10" customWidth="1"/>
    <col min="22" max="23" width="12.7109375" customWidth="1"/>
    <col min="24" max="24" width="43.42578125" customWidth="1"/>
  </cols>
  <sheetData>
    <row r="1" spans="1:24" ht="15.75" thickBot="1">
      <c r="A1" s="2" t="s">
        <v>181</v>
      </c>
    </row>
    <row r="2" spans="1:24" ht="15.75" thickBot="1">
      <c r="A2" s="249" t="s">
        <v>182</v>
      </c>
      <c r="B2" s="250"/>
      <c r="D2" s="208" t="s">
        <v>183</v>
      </c>
      <c r="E2" s="209"/>
      <c r="F2" s="209"/>
      <c r="G2" s="210"/>
      <c r="I2" s="43" t="s">
        <v>1622</v>
      </c>
      <c r="J2" s="43"/>
      <c r="K2" s="44"/>
      <c r="L2" s="44"/>
      <c r="M2" s="44"/>
      <c r="N2" s="44"/>
      <c r="O2" s="44"/>
      <c r="P2" s="44"/>
      <c r="Q2" s="44"/>
      <c r="R2" s="44"/>
      <c r="S2" s="45"/>
      <c r="T2" s="44"/>
      <c r="U2" s="44"/>
      <c r="V2" s="44"/>
      <c r="W2" s="44"/>
      <c r="X2" s="44"/>
    </row>
    <row r="3" spans="1:24" ht="15.75" customHeight="1" thickBot="1">
      <c r="A3" s="249" t="s">
        <v>184</v>
      </c>
      <c r="B3" s="250"/>
      <c r="D3" s="208" t="s">
        <v>185</v>
      </c>
      <c r="E3" s="209"/>
      <c r="F3" s="209"/>
      <c r="G3" s="210"/>
      <c r="I3" s="253" t="s">
        <v>1623</v>
      </c>
      <c r="J3" s="253"/>
      <c r="K3" s="44"/>
      <c r="L3" s="254" t="s">
        <v>1624</v>
      </c>
      <c r="M3" s="44"/>
      <c r="N3" s="254" t="s">
        <v>1625</v>
      </c>
      <c r="O3" s="254"/>
      <c r="P3" s="44"/>
      <c r="Q3" s="254" t="s">
        <v>1626</v>
      </c>
      <c r="R3" s="44"/>
      <c r="S3" s="254" t="s">
        <v>1627</v>
      </c>
      <c r="T3" s="44"/>
      <c r="U3" s="44"/>
      <c r="V3" s="44"/>
      <c r="W3" s="44"/>
      <c r="X3" s="44"/>
    </row>
    <row r="4" spans="1:24" ht="15.75" thickBot="1">
      <c r="A4" s="5" t="s">
        <v>186</v>
      </c>
      <c r="B4" s="6" t="s">
        <v>187</v>
      </c>
      <c r="D4" s="211" t="s">
        <v>188</v>
      </c>
      <c r="E4" s="212" t="s">
        <v>189</v>
      </c>
      <c r="F4" s="213" t="s">
        <v>190</v>
      </c>
      <c r="G4" s="214" t="s">
        <v>191</v>
      </c>
      <c r="I4" s="253"/>
      <c r="J4" s="253"/>
      <c r="K4" s="44"/>
      <c r="L4" s="254"/>
      <c r="M4" s="44"/>
      <c r="N4" s="254"/>
      <c r="O4" s="254"/>
      <c r="P4" s="44"/>
      <c r="Q4" s="254"/>
      <c r="R4" s="44"/>
      <c r="S4" s="254"/>
      <c r="T4" s="44"/>
      <c r="U4" s="44"/>
      <c r="V4" s="44"/>
      <c r="W4" s="44"/>
      <c r="X4" s="44"/>
    </row>
    <row r="5" spans="1:24" ht="15.75" thickBot="1">
      <c r="A5" s="7" t="s">
        <v>192</v>
      </c>
      <c r="B5" s="8" t="s">
        <v>156</v>
      </c>
      <c r="D5" s="232" t="s">
        <v>193</v>
      </c>
      <c r="E5" s="232" t="s">
        <v>194</v>
      </c>
      <c r="F5" s="215" t="s">
        <v>194</v>
      </c>
      <c r="G5" s="216" t="s">
        <v>56</v>
      </c>
      <c r="I5" s="255" t="s">
        <v>1628</v>
      </c>
      <c r="J5" s="255" t="s">
        <v>1629</v>
      </c>
      <c r="K5" s="44"/>
      <c r="L5" s="254"/>
      <c r="M5" s="44"/>
      <c r="N5" s="255" t="s">
        <v>1630</v>
      </c>
      <c r="O5" s="255" t="s">
        <v>1631</v>
      </c>
      <c r="P5" s="44"/>
      <c r="Q5" s="254"/>
      <c r="R5" s="44"/>
      <c r="S5" s="254"/>
      <c r="T5" s="44"/>
      <c r="U5" s="46" t="s">
        <v>153</v>
      </c>
      <c r="V5" s="47" t="s">
        <v>1632</v>
      </c>
      <c r="W5" s="47" t="s">
        <v>1633</v>
      </c>
      <c r="X5" s="47" t="s">
        <v>1634</v>
      </c>
    </row>
    <row r="6" spans="1:24" ht="15.75" thickBot="1">
      <c r="A6" s="7" t="s">
        <v>195</v>
      </c>
      <c r="B6" s="8" t="s">
        <v>163</v>
      </c>
      <c r="D6" s="233"/>
      <c r="E6" s="234"/>
      <c r="F6" s="217" t="s">
        <v>196</v>
      </c>
      <c r="G6" s="218" t="s">
        <v>2937</v>
      </c>
      <c r="I6" s="255"/>
      <c r="J6" s="255"/>
      <c r="K6" s="44"/>
      <c r="L6" s="254"/>
      <c r="M6" s="44"/>
      <c r="N6" s="255"/>
      <c r="O6" s="255"/>
      <c r="P6" s="44"/>
      <c r="Q6" s="254"/>
      <c r="R6" s="44"/>
      <c r="S6" s="254"/>
      <c r="T6" s="44"/>
      <c r="U6" s="58" t="s">
        <v>1581</v>
      </c>
      <c r="V6" s="59" t="s">
        <v>1661</v>
      </c>
      <c r="W6" s="59" t="str">
        <f t="shared" ref="W6:W39" si="0">CONCATENATE(U6,V6)</f>
        <v>210701D-1</v>
      </c>
      <c r="X6" s="60" t="s">
        <v>1662</v>
      </c>
    </row>
    <row r="7" spans="1:24" ht="15.75" thickBot="1">
      <c r="A7" s="9"/>
      <c r="D7" s="233"/>
      <c r="E7" s="232" t="s">
        <v>197</v>
      </c>
      <c r="F7" s="215" t="s">
        <v>198</v>
      </c>
      <c r="G7" s="216" t="s">
        <v>2938</v>
      </c>
      <c r="I7" s="98" t="s">
        <v>151</v>
      </c>
      <c r="J7" s="45" t="s">
        <v>168</v>
      </c>
      <c r="K7" s="44"/>
      <c r="L7" s="45" t="s">
        <v>1635</v>
      </c>
      <c r="M7" s="44"/>
      <c r="N7" s="50" t="s">
        <v>177</v>
      </c>
      <c r="O7" s="45" t="s">
        <v>151</v>
      </c>
      <c r="P7" s="44"/>
      <c r="Q7" s="51" t="s">
        <v>177</v>
      </c>
      <c r="R7" s="44"/>
      <c r="S7" s="52" t="s">
        <v>151</v>
      </c>
      <c r="T7" s="44"/>
      <c r="U7" s="48" t="s">
        <v>1581</v>
      </c>
      <c r="V7" s="49" t="s">
        <v>1664</v>
      </c>
      <c r="W7" s="49" t="str">
        <f t="shared" si="0"/>
        <v>210701D-2</v>
      </c>
      <c r="X7" s="61" t="s">
        <v>1662</v>
      </c>
    </row>
    <row r="8" spans="1:24" ht="15.75" thickBot="1">
      <c r="A8" s="249" t="s">
        <v>199</v>
      </c>
      <c r="B8" s="250"/>
      <c r="D8" s="234"/>
      <c r="E8" s="234"/>
      <c r="F8" s="217" t="s">
        <v>200</v>
      </c>
      <c r="G8" s="218" t="s">
        <v>2939</v>
      </c>
      <c r="I8" s="98" t="s">
        <v>1636</v>
      </c>
      <c r="J8" s="53" t="s">
        <v>1999</v>
      </c>
      <c r="K8" s="45"/>
      <c r="L8" s="45">
        <v>1</v>
      </c>
      <c r="M8" s="44"/>
      <c r="N8" s="50" t="s">
        <v>180</v>
      </c>
      <c r="O8" s="45" t="s">
        <v>1636</v>
      </c>
      <c r="P8" s="44"/>
      <c r="Q8" s="51" t="s">
        <v>180</v>
      </c>
      <c r="R8" s="44"/>
      <c r="S8" s="52" t="s">
        <v>1636</v>
      </c>
      <c r="T8" s="44"/>
      <c r="U8" s="48" t="s">
        <v>1581</v>
      </c>
      <c r="V8" s="49" t="s">
        <v>1666</v>
      </c>
      <c r="W8" s="49" t="str">
        <f t="shared" si="0"/>
        <v>210701D-3</v>
      </c>
      <c r="X8" s="61" t="s">
        <v>1662</v>
      </c>
    </row>
    <row r="9" spans="1:24" ht="15.75" thickBot="1">
      <c r="A9" s="249" t="s">
        <v>201</v>
      </c>
      <c r="B9" s="250"/>
      <c r="D9" s="232" t="s">
        <v>202</v>
      </c>
      <c r="E9" s="232" t="s">
        <v>203</v>
      </c>
      <c r="F9" s="215" t="s">
        <v>203</v>
      </c>
      <c r="G9" s="216" t="s">
        <v>85</v>
      </c>
      <c r="I9" s="98" t="s">
        <v>1637</v>
      </c>
      <c r="J9" s="53" t="s">
        <v>2000</v>
      </c>
      <c r="K9" s="45"/>
      <c r="L9" s="45" t="s">
        <v>1638</v>
      </c>
      <c r="M9" s="44"/>
      <c r="N9" s="50" t="s">
        <v>179</v>
      </c>
      <c r="O9" s="45" t="s">
        <v>1637</v>
      </c>
      <c r="P9" s="44"/>
      <c r="Q9" s="51" t="s">
        <v>179</v>
      </c>
      <c r="R9" s="44"/>
      <c r="S9" s="52" t="s">
        <v>1637</v>
      </c>
      <c r="T9" s="44"/>
      <c r="U9" s="48" t="s">
        <v>1581</v>
      </c>
      <c r="V9" s="49" t="s">
        <v>1668</v>
      </c>
      <c r="W9" s="49" t="str">
        <f t="shared" si="0"/>
        <v>210701P-1</v>
      </c>
      <c r="X9" s="61" t="s">
        <v>1662</v>
      </c>
    </row>
    <row r="10" spans="1:24" ht="15.75" thickBot="1">
      <c r="A10" s="5" t="s">
        <v>186</v>
      </c>
      <c r="B10" s="6" t="s">
        <v>187</v>
      </c>
      <c r="D10" s="233"/>
      <c r="E10" s="234"/>
      <c r="F10" s="217" t="s">
        <v>204</v>
      </c>
      <c r="G10" s="218" t="s">
        <v>205</v>
      </c>
      <c r="I10" s="98" t="s">
        <v>1640</v>
      </c>
      <c r="J10" s="53" t="s">
        <v>2001</v>
      </c>
      <c r="K10" s="45"/>
      <c r="L10" s="45">
        <v>2</v>
      </c>
      <c r="M10" s="44"/>
      <c r="N10" s="45">
        <v>1</v>
      </c>
      <c r="O10" s="45" t="s">
        <v>152</v>
      </c>
      <c r="P10" s="44"/>
      <c r="Q10" s="51" t="s">
        <v>1639</v>
      </c>
      <c r="R10" s="44"/>
      <c r="S10" s="52" t="s">
        <v>152</v>
      </c>
      <c r="T10" s="44"/>
      <c r="U10" s="48" t="s">
        <v>1581</v>
      </c>
      <c r="V10" s="49" t="s">
        <v>1670</v>
      </c>
      <c r="W10" s="49" t="str">
        <f t="shared" si="0"/>
        <v>210701T-1</v>
      </c>
      <c r="X10" s="61" t="s">
        <v>1662</v>
      </c>
    </row>
    <row r="11" spans="1:24" ht="15.75" thickBot="1">
      <c r="A11" s="7" t="s">
        <v>206</v>
      </c>
      <c r="B11" s="11">
        <v>10</v>
      </c>
      <c r="D11" s="233"/>
      <c r="E11" s="232" t="s">
        <v>207</v>
      </c>
      <c r="F11" s="215" t="s">
        <v>208</v>
      </c>
      <c r="G11" s="216" t="s">
        <v>209</v>
      </c>
      <c r="I11" s="96" t="s">
        <v>1638</v>
      </c>
      <c r="J11" s="45"/>
      <c r="K11" s="45"/>
      <c r="L11" s="45">
        <v>3</v>
      </c>
      <c r="M11" s="44"/>
      <c r="N11" s="45">
        <v>2</v>
      </c>
      <c r="O11" s="45" t="s">
        <v>144</v>
      </c>
      <c r="P11" s="44"/>
      <c r="Q11" s="51" t="s">
        <v>1641</v>
      </c>
      <c r="R11" s="44"/>
      <c r="S11" s="52" t="s">
        <v>144</v>
      </c>
      <c r="T11" s="44"/>
      <c r="U11" s="48" t="s">
        <v>1581</v>
      </c>
      <c r="V11" s="49" t="s">
        <v>1671</v>
      </c>
      <c r="W11" s="49" t="str">
        <f t="shared" si="0"/>
        <v>210701A-1</v>
      </c>
      <c r="X11" s="61" t="s">
        <v>1662</v>
      </c>
    </row>
    <row r="12" spans="1:24" ht="15.75" thickBot="1">
      <c r="A12" s="7" t="s">
        <v>210</v>
      </c>
      <c r="B12" s="11">
        <v>20</v>
      </c>
      <c r="D12" s="233"/>
      <c r="E12" s="233"/>
      <c r="F12" s="215" t="s">
        <v>211</v>
      </c>
      <c r="G12" s="216" t="s">
        <v>212</v>
      </c>
      <c r="I12" s="96" t="s">
        <v>1643</v>
      </c>
      <c r="J12" s="45"/>
      <c r="K12" s="45"/>
      <c r="L12" s="45">
        <v>4</v>
      </c>
      <c r="M12" s="44"/>
      <c r="N12" s="45">
        <v>3</v>
      </c>
      <c r="O12" s="45" t="s">
        <v>143</v>
      </c>
      <c r="P12" s="44"/>
      <c r="Q12" s="51" t="s">
        <v>1642</v>
      </c>
      <c r="R12" s="44"/>
      <c r="S12" s="52" t="s">
        <v>143</v>
      </c>
      <c r="T12" s="44"/>
      <c r="U12" s="56" t="s">
        <v>1581</v>
      </c>
      <c r="V12" s="57" t="s">
        <v>1672</v>
      </c>
      <c r="W12" s="57" t="str">
        <f t="shared" si="0"/>
        <v>210701AUX</v>
      </c>
      <c r="X12" s="62" t="s">
        <v>1662</v>
      </c>
    </row>
    <row r="13" spans="1:24" ht="15.75" thickBot="1">
      <c r="A13" s="12" t="s">
        <v>213</v>
      </c>
      <c r="B13" s="13">
        <v>30</v>
      </c>
      <c r="D13" s="233"/>
      <c r="E13" s="233"/>
      <c r="F13" s="215" t="s">
        <v>214</v>
      </c>
      <c r="G13" s="216" t="s">
        <v>215</v>
      </c>
      <c r="I13" s="96">
        <v>2</v>
      </c>
      <c r="J13" s="45"/>
      <c r="K13" s="45"/>
      <c r="L13" s="45">
        <v>5</v>
      </c>
      <c r="M13" s="44"/>
      <c r="N13" s="45">
        <v>4</v>
      </c>
      <c r="O13" s="45" t="s">
        <v>155</v>
      </c>
      <c r="P13" s="44"/>
      <c r="Q13" s="51" t="s">
        <v>1644</v>
      </c>
      <c r="R13" s="44"/>
      <c r="S13" s="52" t="s">
        <v>155</v>
      </c>
      <c r="T13" s="44"/>
      <c r="U13" s="58" t="s">
        <v>1486</v>
      </c>
      <c r="V13" s="59" t="s">
        <v>177</v>
      </c>
      <c r="W13" s="59" t="str">
        <f t="shared" si="0"/>
        <v>170201I</v>
      </c>
      <c r="X13" s="60" t="s">
        <v>1673</v>
      </c>
    </row>
    <row r="14" spans="1:24" ht="15.75" thickBot="1">
      <c r="A14" s="14" t="s">
        <v>216</v>
      </c>
      <c r="B14" s="13">
        <v>40</v>
      </c>
      <c r="D14" s="233"/>
      <c r="E14" s="233"/>
      <c r="F14" s="215" t="s">
        <v>217</v>
      </c>
      <c r="G14" s="216" t="s">
        <v>218</v>
      </c>
      <c r="I14" s="96">
        <v>3</v>
      </c>
      <c r="J14" s="45"/>
      <c r="K14" s="45"/>
      <c r="L14" s="45">
        <v>6</v>
      </c>
      <c r="M14" s="44"/>
      <c r="N14" s="45">
        <v>5</v>
      </c>
      <c r="O14" s="45" t="s">
        <v>163</v>
      </c>
      <c r="P14" s="44"/>
      <c r="Q14" s="51" t="s">
        <v>1645</v>
      </c>
      <c r="R14" s="44"/>
      <c r="S14" s="52" t="s">
        <v>163</v>
      </c>
      <c r="T14" s="44"/>
      <c r="U14" s="76" t="s">
        <v>1486</v>
      </c>
      <c r="V14" s="49" t="s">
        <v>180</v>
      </c>
      <c r="W14" s="49" t="str">
        <f t="shared" si="0"/>
        <v>170201II</v>
      </c>
      <c r="X14" s="61" t="s">
        <v>1673</v>
      </c>
    </row>
    <row r="15" spans="1:24" ht="15.75" thickBot="1">
      <c r="A15" s="7" t="s">
        <v>219</v>
      </c>
      <c r="B15" s="11">
        <v>99</v>
      </c>
      <c r="D15" s="234"/>
      <c r="E15" s="234"/>
      <c r="F15" s="217" t="s">
        <v>220</v>
      </c>
      <c r="G15" s="218" t="s">
        <v>221</v>
      </c>
      <c r="I15" s="96">
        <v>4</v>
      </c>
      <c r="J15" s="45"/>
      <c r="K15" s="45"/>
      <c r="L15" s="45">
        <v>7</v>
      </c>
      <c r="M15" s="44"/>
      <c r="N15" s="45">
        <v>6</v>
      </c>
      <c r="O15" s="45" t="s">
        <v>177</v>
      </c>
      <c r="P15" s="44"/>
      <c r="Q15" s="51" t="s">
        <v>1646</v>
      </c>
      <c r="R15" s="44"/>
      <c r="S15" s="52" t="s">
        <v>177</v>
      </c>
      <c r="T15" s="44"/>
      <c r="U15" s="76" t="s">
        <v>1486</v>
      </c>
      <c r="V15" s="49" t="s">
        <v>179</v>
      </c>
      <c r="W15" s="49" t="str">
        <f t="shared" si="0"/>
        <v>170201III</v>
      </c>
      <c r="X15" s="61" t="s">
        <v>1673</v>
      </c>
    </row>
    <row r="16" spans="1:24" ht="15.75" thickBot="1">
      <c r="A16" s="9"/>
      <c r="D16" s="232" t="s">
        <v>222</v>
      </c>
      <c r="E16" s="232" t="s">
        <v>222</v>
      </c>
      <c r="F16" s="215" t="s">
        <v>222</v>
      </c>
      <c r="G16" s="216" t="s">
        <v>83</v>
      </c>
      <c r="I16" s="96">
        <v>5</v>
      </c>
      <c r="J16" s="45"/>
      <c r="K16" s="45"/>
      <c r="L16" s="45">
        <v>8</v>
      </c>
      <c r="M16" s="44"/>
      <c r="N16" s="45">
        <v>7</v>
      </c>
      <c r="O16" s="45" t="s">
        <v>142</v>
      </c>
      <c r="P16" s="44"/>
      <c r="Q16" s="51" t="s">
        <v>1647</v>
      </c>
      <c r="R16" s="44"/>
      <c r="S16" s="52" t="s">
        <v>142</v>
      </c>
      <c r="T16" s="44"/>
      <c r="U16" s="76" t="s">
        <v>1486</v>
      </c>
      <c r="V16" s="49" t="s">
        <v>1639</v>
      </c>
      <c r="W16" s="49" t="str">
        <f t="shared" si="0"/>
        <v>170201IV</v>
      </c>
      <c r="X16" s="61" t="s">
        <v>1673</v>
      </c>
    </row>
    <row r="17" spans="1:24" ht="15.75" thickBot="1">
      <c r="A17" s="15" t="s">
        <v>223</v>
      </c>
      <c r="B17" s="16"/>
      <c r="D17" s="233"/>
      <c r="E17" s="233"/>
      <c r="F17" s="215" t="s">
        <v>224</v>
      </c>
      <c r="G17" s="216" t="s">
        <v>225</v>
      </c>
      <c r="I17" s="96">
        <v>6</v>
      </c>
      <c r="J17" s="45"/>
      <c r="K17" s="45"/>
      <c r="L17" s="45">
        <v>9</v>
      </c>
      <c r="M17" s="44"/>
      <c r="N17" s="45">
        <v>8</v>
      </c>
      <c r="O17" s="45" t="s">
        <v>170</v>
      </c>
      <c r="P17" s="44"/>
      <c r="Q17" s="51" t="s">
        <v>1648</v>
      </c>
      <c r="R17" s="44"/>
      <c r="S17" s="52" t="s">
        <v>170</v>
      </c>
      <c r="T17" s="44"/>
      <c r="U17" s="76" t="s">
        <v>1486</v>
      </c>
      <c r="V17" s="49" t="s">
        <v>1641</v>
      </c>
      <c r="W17" s="49" t="str">
        <f t="shared" si="0"/>
        <v>170201V</v>
      </c>
      <c r="X17" s="61" t="s">
        <v>1673</v>
      </c>
    </row>
    <row r="18" spans="1:24" ht="15.75" thickBot="1">
      <c r="A18" s="17" t="s">
        <v>226</v>
      </c>
      <c r="B18" s="18"/>
      <c r="D18" s="233"/>
      <c r="E18" s="233"/>
      <c r="F18" s="215" t="s">
        <v>227</v>
      </c>
      <c r="G18" s="216" t="s">
        <v>228</v>
      </c>
      <c r="I18" s="96">
        <v>7</v>
      </c>
      <c r="J18" s="45"/>
      <c r="K18" s="45"/>
      <c r="L18" s="45">
        <v>10</v>
      </c>
      <c r="M18" s="44"/>
      <c r="N18" s="45">
        <v>9</v>
      </c>
      <c r="O18" s="45" t="s">
        <v>1650</v>
      </c>
      <c r="P18" s="44"/>
      <c r="Q18" s="51" t="s">
        <v>1649</v>
      </c>
      <c r="R18" s="44"/>
      <c r="S18" s="52" t="s">
        <v>1650</v>
      </c>
      <c r="T18" s="44"/>
      <c r="U18" s="76" t="s">
        <v>1486</v>
      </c>
      <c r="V18" s="49" t="s">
        <v>1642</v>
      </c>
      <c r="W18" s="49" t="str">
        <f t="shared" si="0"/>
        <v>170201VI</v>
      </c>
      <c r="X18" s="61" t="s">
        <v>1673</v>
      </c>
    </row>
    <row r="19" spans="1:24" ht="15.75" thickBot="1">
      <c r="A19" s="19" t="s">
        <v>186</v>
      </c>
      <c r="B19" s="6" t="s">
        <v>187</v>
      </c>
      <c r="D19" s="233"/>
      <c r="E19" s="234"/>
      <c r="F19" s="217" t="s">
        <v>229</v>
      </c>
      <c r="G19" s="218" t="s">
        <v>230</v>
      </c>
      <c r="I19" s="96">
        <v>8</v>
      </c>
      <c r="J19" s="45"/>
      <c r="K19" s="45"/>
      <c r="L19" s="45">
        <v>11</v>
      </c>
      <c r="M19" s="44"/>
      <c r="N19" s="45">
        <v>10</v>
      </c>
      <c r="O19" s="45" t="s">
        <v>156</v>
      </c>
      <c r="P19" s="44"/>
      <c r="Q19" s="51" t="s">
        <v>1651</v>
      </c>
      <c r="R19" s="44"/>
      <c r="S19" s="52" t="s">
        <v>156</v>
      </c>
      <c r="T19" s="44"/>
      <c r="U19" s="77" t="s">
        <v>1486</v>
      </c>
      <c r="V19" s="57" t="s">
        <v>1644</v>
      </c>
      <c r="W19" s="57" t="str">
        <f t="shared" si="0"/>
        <v>170201VII</v>
      </c>
      <c r="X19" s="62" t="s">
        <v>1673</v>
      </c>
    </row>
    <row r="20" spans="1:24" ht="15.75" thickBot="1">
      <c r="A20" s="12" t="s">
        <v>231</v>
      </c>
      <c r="B20" s="11">
        <v>10</v>
      </c>
      <c r="D20" s="233"/>
      <c r="E20" s="232" t="s">
        <v>232</v>
      </c>
      <c r="F20" s="215" t="s">
        <v>233</v>
      </c>
      <c r="G20" s="216" t="s">
        <v>234</v>
      </c>
      <c r="I20" s="96">
        <v>9</v>
      </c>
      <c r="J20" s="45"/>
      <c r="K20" s="45"/>
      <c r="L20" s="45">
        <v>12</v>
      </c>
      <c r="M20" s="44"/>
      <c r="N20" s="45">
        <v>11</v>
      </c>
      <c r="O20" s="54" t="s">
        <v>162</v>
      </c>
      <c r="P20" s="44"/>
      <c r="Q20" s="51" t="s">
        <v>1652</v>
      </c>
      <c r="R20" s="44"/>
      <c r="S20" s="52" t="s">
        <v>162</v>
      </c>
      <c r="T20" s="44"/>
      <c r="U20" s="73" t="s">
        <v>1603</v>
      </c>
      <c r="V20" s="59" t="s">
        <v>1674</v>
      </c>
      <c r="W20" s="59" t="str">
        <f t="shared" si="0"/>
        <v>240201JS</v>
      </c>
      <c r="X20" s="60" t="s">
        <v>1675</v>
      </c>
    </row>
    <row r="21" spans="1:24" ht="15.75" thickBot="1">
      <c r="A21" s="12" t="s">
        <v>235</v>
      </c>
      <c r="B21" s="11">
        <v>20</v>
      </c>
      <c r="D21" s="233"/>
      <c r="E21" s="233"/>
      <c r="F21" s="215" t="s">
        <v>236</v>
      </c>
      <c r="G21" s="216" t="s">
        <v>237</v>
      </c>
      <c r="I21" s="96">
        <v>10</v>
      </c>
      <c r="J21" s="45"/>
      <c r="K21" s="45"/>
      <c r="L21" s="45">
        <v>13</v>
      </c>
      <c r="M21" s="44"/>
      <c r="N21" s="45">
        <v>12</v>
      </c>
      <c r="O21" s="44"/>
      <c r="P21" s="44"/>
      <c r="Q21" s="51" t="s">
        <v>1653</v>
      </c>
      <c r="R21" s="44"/>
      <c r="S21" s="52" t="s">
        <v>1654</v>
      </c>
      <c r="T21" s="44"/>
      <c r="U21" s="74" t="s">
        <v>1603</v>
      </c>
      <c r="V21" s="49" t="s">
        <v>177</v>
      </c>
      <c r="W21" s="49" t="str">
        <f t="shared" si="0"/>
        <v>240201I</v>
      </c>
      <c r="X21" s="61" t="s">
        <v>1675</v>
      </c>
    </row>
    <row r="22" spans="1:24" ht="15.75" thickBot="1">
      <c r="A22" s="12" t="s">
        <v>213</v>
      </c>
      <c r="B22" s="11">
        <v>30</v>
      </c>
      <c r="D22" s="233"/>
      <c r="E22" s="234"/>
      <c r="F22" s="217" t="s">
        <v>238</v>
      </c>
      <c r="G22" s="218" t="s">
        <v>239</v>
      </c>
      <c r="I22" s="96">
        <v>11</v>
      </c>
      <c r="J22" s="45"/>
      <c r="K22" s="45"/>
      <c r="L22" s="45">
        <v>14</v>
      </c>
      <c r="M22" s="44"/>
      <c r="N22" s="45">
        <v>13</v>
      </c>
      <c r="O22" s="44"/>
      <c r="P22" s="44"/>
      <c r="Q22" s="51" t="s">
        <v>1655</v>
      </c>
      <c r="R22" s="44"/>
      <c r="S22" s="52" t="s">
        <v>1656</v>
      </c>
      <c r="T22" s="44"/>
      <c r="U22" s="74" t="s">
        <v>1603</v>
      </c>
      <c r="V22" s="49" t="s">
        <v>180</v>
      </c>
      <c r="W22" s="49" t="str">
        <f t="shared" si="0"/>
        <v>240201II</v>
      </c>
      <c r="X22" s="61" t="s">
        <v>1675</v>
      </c>
    </row>
    <row r="23" spans="1:24" ht="15.75" thickBot="1">
      <c r="A23" s="12" t="s">
        <v>240</v>
      </c>
      <c r="B23" s="11">
        <v>40</v>
      </c>
      <c r="D23" s="233"/>
      <c r="E23" s="232" t="s">
        <v>241</v>
      </c>
      <c r="F23" s="215" t="s">
        <v>241</v>
      </c>
      <c r="G23" s="216" t="s">
        <v>242</v>
      </c>
      <c r="I23" s="96">
        <v>12</v>
      </c>
      <c r="J23" s="45"/>
      <c r="K23" s="45"/>
      <c r="L23" s="45">
        <v>15</v>
      </c>
      <c r="M23" s="44"/>
      <c r="N23" s="45">
        <v>14</v>
      </c>
      <c r="O23" s="44"/>
      <c r="P23" s="44"/>
      <c r="Q23" s="51" t="s">
        <v>1657</v>
      </c>
      <c r="R23" s="44"/>
      <c r="S23" s="55" t="s">
        <v>1658</v>
      </c>
      <c r="T23" s="44"/>
      <c r="U23" s="74" t="s">
        <v>1603</v>
      </c>
      <c r="V23" s="49" t="s">
        <v>179</v>
      </c>
      <c r="W23" s="49" t="str">
        <f t="shared" si="0"/>
        <v>240201III</v>
      </c>
      <c r="X23" s="61" t="s">
        <v>1675</v>
      </c>
    </row>
    <row r="24" spans="1:24" ht="15.75" thickBot="1">
      <c r="A24" s="12" t="s">
        <v>243</v>
      </c>
      <c r="B24" s="11">
        <v>99</v>
      </c>
      <c r="D24" s="234"/>
      <c r="E24" s="234"/>
      <c r="F24" s="217" t="s">
        <v>244</v>
      </c>
      <c r="G24" s="218" t="s">
        <v>245</v>
      </c>
      <c r="I24" s="96">
        <v>13</v>
      </c>
      <c r="J24" s="45"/>
      <c r="K24" s="45"/>
      <c r="L24" s="45">
        <v>16</v>
      </c>
      <c r="M24" s="44"/>
      <c r="N24" s="45">
        <v>15</v>
      </c>
      <c r="O24" s="44"/>
      <c r="P24" s="44"/>
      <c r="Q24" s="51" t="s">
        <v>1659</v>
      </c>
      <c r="R24" s="44"/>
      <c r="S24" s="45" t="s">
        <v>2003</v>
      </c>
      <c r="T24" s="44"/>
      <c r="U24" s="74" t="s">
        <v>1603</v>
      </c>
      <c r="V24" s="49" t="s">
        <v>1639</v>
      </c>
      <c r="W24" s="49" t="str">
        <f t="shared" si="0"/>
        <v>240201IV</v>
      </c>
      <c r="X24" s="61" t="s">
        <v>1675</v>
      </c>
    </row>
    <row r="25" spans="1:24" ht="15.75" thickBot="1">
      <c r="A25" s="9"/>
      <c r="D25" s="232" t="s">
        <v>246</v>
      </c>
      <c r="E25" s="232" t="s">
        <v>247</v>
      </c>
      <c r="F25" s="215" t="s">
        <v>247</v>
      </c>
      <c r="G25" s="216" t="s">
        <v>93</v>
      </c>
      <c r="I25" s="96">
        <v>14</v>
      </c>
      <c r="J25" s="45"/>
      <c r="K25" s="45"/>
      <c r="L25" s="45">
        <v>17</v>
      </c>
      <c r="M25" s="44"/>
      <c r="N25" s="45">
        <v>16</v>
      </c>
      <c r="O25" s="44"/>
      <c r="P25" s="44"/>
      <c r="Q25" s="51" t="s">
        <v>1660</v>
      </c>
      <c r="R25" s="44"/>
      <c r="S25" s="45" t="s">
        <v>2004</v>
      </c>
      <c r="T25" s="44"/>
      <c r="U25" s="74" t="s">
        <v>1603</v>
      </c>
      <c r="V25" s="49" t="s">
        <v>1641</v>
      </c>
      <c r="W25" s="49" t="str">
        <f t="shared" si="0"/>
        <v>240201V</v>
      </c>
      <c r="X25" s="61" t="s">
        <v>1675</v>
      </c>
    </row>
    <row r="26" spans="1:24" ht="15.75" thickBot="1">
      <c r="A26" s="251" t="s">
        <v>248</v>
      </c>
      <c r="B26" s="252"/>
      <c r="D26" s="233"/>
      <c r="E26" s="233"/>
      <c r="F26" s="215" t="s">
        <v>249</v>
      </c>
      <c r="G26" s="216" t="s">
        <v>250</v>
      </c>
      <c r="I26" s="96">
        <v>15</v>
      </c>
      <c r="J26" s="44"/>
      <c r="K26" s="45"/>
      <c r="L26" s="45">
        <v>18</v>
      </c>
      <c r="M26" s="44"/>
      <c r="N26" s="45">
        <v>17</v>
      </c>
      <c r="O26" s="44"/>
      <c r="P26" s="44"/>
      <c r="Q26" s="51" t="s">
        <v>1663</v>
      </c>
      <c r="R26" s="44"/>
      <c r="S26" s="45" t="s">
        <v>2005</v>
      </c>
      <c r="T26" s="44"/>
      <c r="U26" s="75" t="s">
        <v>1603</v>
      </c>
      <c r="V26" s="57" t="s">
        <v>168</v>
      </c>
      <c r="W26" s="57" t="str">
        <f t="shared" si="0"/>
        <v>240201SINGR</v>
      </c>
      <c r="X26" s="62" t="s">
        <v>1675</v>
      </c>
    </row>
    <row r="27" spans="1:24" ht="15.75" thickBot="1">
      <c r="A27" s="251" t="s">
        <v>251</v>
      </c>
      <c r="B27" s="252"/>
      <c r="D27" s="233"/>
      <c r="E27" s="234"/>
      <c r="F27" s="217" t="s">
        <v>252</v>
      </c>
      <c r="G27" s="218" t="s">
        <v>253</v>
      </c>
      <c r="I27" s="96">
        <v>16</v>
      </c>
      <c r="J27" s="45"/>
      <c r="K27" s="45"/>
      <c r="L27" s="45">
        <v>19</v>
      </c>
      <c r="M27" s="44"/>
      <c r="N27" s="45">
        <v>18</v>
      </c>
      <c r="O27" s="44"/>
      <c r="P27" s="44"/>
      <c r="Q27" s="51" t="s">
        <v>1665</v>
      </c>
      <c r="R27" s="44"/>
      <c r="S27" s="45" t="s">
        <v>2006</v>
      </c>
      <c r="T27" s="44"/>
      <c r="U27" s="58" t="s">
        <v>1127</v>
      </c>
      <c r="V27" s="59" t="s">
        <v>177</v>
      </c>
      <c r="W27" s="59" t="str">
        <f t="shared" si="0"/>
        <v>072101I</v>
      </c>
      <c r="X27" s="60" t="s">
        <v>1676</v>
      </c>
    </row>
    <row r="28" spans="1:24" ht="15.75" thickBot="1">
      <c r="A28" s="20" t="s">
        <v>186</v>
      </c>
      <c r="B28" s="21" t="s">
        <v>187</v>
      </c>
      <c r="D28" s="233"/>
      <c r="E28" s="232" t="s">
        <v>254</v>
      </c>
      <c r="F28" s="215" t="s">
        <v>254</v>
      </c>
      <c r="G28" s="216" t="s">
        <v>97</v>
      </c>
      <c r="I28" s="96">
        <v>17</v>
      </c>
      <c r="J28" s="45"/>
      <c r="K28" s="45"/>
      <c r="L28" s="45">
        <v>20</v>
      </c>
      <c r="M28" s="44"/>
      <c r="N28" s="45">
        <v>19</v>
      </c>
      <c r="O28" s="44"/>
      <c r="P28" s="44"/>
      <c r="Q28" s="51" t="s">
        <v>1667</v>
      </c>
      <c r="R28" s="44"/>
      <c r="S28" s="45" t="s">
        <v>2007</v>
      </c>
      <c r="T28" s="44"/>
      <c r="U28" s="48" t="s">
        <v>1127</v>
      </c>
      <c r="V28" s="49" t="s">
        <v>180</v>
      </c>
      <c r="W28" s="49" t="str">
        <f t="shared" si="0"/>
        <v>072101II</v>
      </c>
      <c r="X28" s="61" t="s">
        <v>1676</v>
      </c>
    </row>
    <row r="29" spans="1:24" ht="15.75" thickBot="1">
      <c r="A29" s="22" t="s">
        <v>255</v>
      </c>
      <c r="B29" s="23">
        <v>10</v>
      </c>
      <c r="D29" s="233"/>
      <c r="E29" s="234"/>
      <c r="F29" s="217" t="s">
        <v>256</v>
      </c>
      <c r="G29" s="218" t="s">
        <v>96</v>
      </c>
      <c r="I29" s="96">
        <v>18</v>
      </c>
      <c r="J29" s="45"/>
      <c r="K29" s="45"/>
      <c r="L29" s="45">
        <v>21</v>
      </c>
      <c r="M29" s="44"/>
      <c r="N29" s="45">
        <v>20</v>
      </c>
      <c r="O29" s="44"/>
      <c r="P29" s="44"/>
      <c r="Q29" s="54" t="s">
        <v>1669</v>
      </c>
      <c r="R29" s="44"/>
      <c r="S29" s="45" t="s">
        <v>2008</v>
      </c>
      <c r="T29" s="44"/>
      <c r="U29" s="48" t="s">
        <v>1127</v>
      </c>
      <c r="V29" s="174" t="s">
        <v>2799</v>
      </c>
      <c r="W29" s="174" t="str">
        <f t="shared" si="0"/>
        <v>072101IA</v>
      </c>
      <c r="X29" s="175"/>
    </row>
    <row r="30" spans="1:24" ht="15.75" thickBot="1">
      <c r="A30" s="22" t="s">
        <v>257</v>
      </c>
      <c r="B30" s="23">
        <v>11</v>
      </c>
      <c r="D30" s="233"/>
      <c r="E30" s="232" t="s">
        <v>258</v>
      </c>
      <c r="F30" s="215" t="s">
        <v>259</v>
      </c>
      <c r="G30" s="216" t="s">
        <v>94</v>
      </c>
      <c r="I30" s="96">
        <v>19</v>
      </c>
      <c r="J30" s="45"/>
      <c r="K30" s="45"/>
      <c r="L30" s="45">
        <v>22</v>
      </c>
      <c r="M30" s="44"/>
      <c r="N30" s="45">
        <v>21</v>
      </c>
      <c r="O30" s="44"/>
      <c r="P30" s="44"/>
      <c r="Q30" s="44"/>
      <c r="R30" s="44"/>
      <c r="S30" s="45" t="s">
        <v>2009</v>
      </c>
      <c r="T30" s="44"/>
      <c r="U30" s="48" t="s">
        <v>1127</v>
      </c>
      <c r="V30" s="174" t="s">
        <v>2800</v>
      </c>
      <c r="W30" s="174" t="str">
        <f t="shared" si="0"/>
        <v>072101IIA</v>
      </c>
      <c r="X30" s="175"/>
    </row>
    <row r="31" spans="1:24" ht="15.75" thickBot="1">
      <c r="A31" s="22" t="s">
        <v>260</v>
      </c>
      <c r="B31" s="23">
        <v>12</v>
      </c>
      <c r="D31" s="233"/>
      <c r="E31" s="233"/>
      <c r="F31" s="215" t="s">
        <v>261</v>
      </c>
      <c r="G31" s="216" t="s">
        <v>262</v>
      </c>
      <c r="I31" s="96">
        <v>20</v>
      </c>
      <c r="J31" s="45"/>
      <c r="K31" s="45"/>
      <c r="L31" s="45">
        <v>23</v>
      </c>
      <c r="M31" s="44"/>
      <c r="N31" s="45">
        <v>22</v>
      </c>
      <c r="O31" s="44"/>
      <c r="P31" s="44"/>
      <c r="Q31" s="44"/>
      <c r="R31" s="44"/>
      <c r="S31" s="45" t="s">
        <v>2010</v>
      </c>
      <c r="T31" s="44"/>
      <c r="U31" s="48" t="s">
        <v>1127</v>
      </c>
      <c r="V31" s="174" t="s">
        <v>2801</v>
      </c>
      <c r="W31" s="174" t="str">
        <f t="shared" si="0"/>
        <v>072101IIB</v>
      </c>
      <c r="X31" s="175"/>
    </row>
    <row r="32" spans="1:24" ht="15.75" thickBot="1">
      <c r="A32" s="176" t="s">
        <v>2808</v>
      </c>
      <c r="B32" s="23">
        <v>13</v>
      </c>
      <c r="D32" s="233"/>
      <c r="E32" s="233"/>
      <c r="F32" s="215" t="s">
        <v>264</v>
      </c>
      <c r="G32" s="216" t="s">
        <v>265</v>
      </c>
      <c r="I32" s="96">
        <v>21</v>
      </c>
      <c r="J32" s="45"/>
      <c r="K32" s="45"/>
      <c r="L32" s="45">
        <v>24</v>
      </c>
      <c r="M32" s="44"/>
      <c r="N32" s="45">
        <v>23</v>
      </c>
      <c r="O32" s="44"/>
      <c r="P32" s="44"/>
      <c r="Q32" s="44"/>
      <c r="R32" s="44"/>
      <c r="S32" s="45" t="s">
        <v>2011</v>
      </c>
      <c r="T32" s="44"/>
      <c r="U32" s="48" t="s">
        <v>1127</v>
      </c>
      <c r="V32" s="174" t="s">
        <v>2802</v>
      </c>
      <c r="W32" s="174" t="str">
        <f t="shared" si="0"/>
        <v>072101IIC</v>
      </c>
      <c r="X32" s="175"/>
    </row>
    <row r="33" spans="1:24" ht="15.75" thickBot="1">
      <c r="A33" s="176" t="s">
        <v>2809</v>
      </c>
      <c r="B33" s="23">
        <v>14</v>
      </c>
      <c r="D33" s="234"/>
      <c r="E33" s="234"/>
      <c r="F33" s="217" t="s">
        <v>258</v>
      </c>
      <c r="G33" s="218" t="s">
        <v>95</v>
      </c>
      <c r="I33" s="96">
        <v>22</v>
      </c>
      <c r="J33" s="45"/>
      <c r="K33" s="45"/>
      <c r="L33" s="54">
        <v>25</v>
      </c>
      <c r="M33" s="44"/>
      <c r="N33" s="45">
        <v>24</v>
      </c>
      <c r="O33" s="44"/>
      <c r="P33" s="44"/>
      <c r="Q33" s="44"/>
      <c r="R33" s="44"/>
      <c r="S33" s="45" t="s">
        <v>2012</v>
      </c>
      <c r="T33" s="44"/>
      <c r="U33" s="48" t="s">
        <v>1127</v>
      </c>
      <c r="V33" s="174" t="s">
        <v>2803</v>
      </c>
      <c r="W33" s="174" t="str">
        <f t="shared" si="0"/>
        <v>072101IIIA</v>
      </c>
      <c r="X33" s="175"/>
    </row>
    <row r="34" spans="1:24" ht="15.75" thickBot="1">
      <c r="A34" s="22" t="s">
        <v>263</v>
      </c>
      <c r="B34" s="23">
        <v>20</v>
      </c>
      <c r="D34" s="232" t="s">
        <v>268</v>
      </c>
      <c r="E34" s="232" t="s">
        <v>269</v>
      </c>
      <c r="F34" s="215" t="s">
        <v>270</v>
      </c>
      <c r="G34" s="216" t="s">
        <v>88</v>
      </c>
      <c r="I34" s="96">
        <v>23</v>
      </c>
      <c r="J34" s="45"/>
      <c r="K34" s="45"/>
      <c r="L34" s="45"/>
      <c r="M34" s="44"/>
      <c r="N34" s="45">
        <v>25</v>
      </c>
      <c r="O34" s="44"/>
      <c r="P34" s="44"/>
      <c r="Q34" s="44"/>
      <c r="R34" s="44"/>
      <c r="S34" s="45" t="s">
        <v>2013</v>
      </c>
      <c r="T34" s="44"/>
      <c r="U34" s="48" t="s">
        <v>1127</v>
      </c>
      <c r="V34" s="174" t="s">
        <v>2804</v>
      </c>
      <c r="W34" s="174" t="str">
        <f t="shared" si="0"/>
        <v>072101IIIB</v>
      </c>
      <c r="X34" s="175"/>
    </row>
    <row r="35" spans="1:24" ht="15.75" thickBot="1">
      <c r="A35" s="22" t="s">
        <v>266</v>
      </c>
      <c r="B35" s="23">
        <v>30</v>
      </c>
      <c r="D35" s="233"/>
      <c r="E35" s="233"/>
      <c r="F35" s="215" t="s">
        <v>268</v>
      </c>
      <c r="G35" s="216" t="s">
        <v>99</v>
      </c>
      <c r="I35" s="96">
        <v>24</v>
      </c>
      <c r="J35" s="45"/>
      <c r="K35" s="45"/>
      <c r="L35" s="45"/>
      <c r="M35" s="44"/>
      <c r="N35" s="45">
        <v>26</v>
      </c>
      <c r="O35" s="44"/>
      <c r="P35" s="44"/>
      <c r="Q35" s="44"/>
      <c r="R35" s="44"/>
      <c r="S35" s="45" t="s">
        <v>2014</v>
      </c>
      <c r="T35" s="44"/>
      <c r="U35" s="48" t="s">
        <v>1127</v>
      </c>
      <c r="V35" s="174" t="s">
        <v>2805</v>
      </c>
      <c r="W35" s="174" t="str">
        <f t="shared" si="0"/>
        <v>072101IIIC</v>
      </c>
      <c r="X35" s="175"/>
    </row>
    <row r="36" spans="1:24" ht="15.75" thickBot="1">
      <c r="A36" s="22" t="s">
        <v>267</v>
      </c>
      <c r="B36" s="23">
        <v>40</v>
      </c>
      <c r="D36" s="233"/>
      <c r="E36" s="233"/>
      <c r="F36" s="215" t="s">
        <v>273</v>
      </c>
      <c r="G36" s="216" t="s">
        <v>105</v>
      </c>
      <c r="I36" s="96">
        <v>25</v>
      </c>
      <c r="J36" s="45"/>
      <c r="K36" s="45"/>
      <c r="L36" s="45"/>
      <c r="M36" s="44"/>
      <c r="N36" s="45">
        <v>27</v>
      </c>
      <c r="O36" s="44"/>
      <c r="P36" s="44"/>
      <c r="Q36" s="44"/>
      <c r="R36" s="44"/>
      <c r="S36" s="45" t="s">
        <v>2015</v>
      </c>
      <c r="T36" s="44"/>
      <c r="U36" s="48" t="s">
        <v>1127</v>
      </c>
      <c r="V36" s="174" t="s">
        <v>1639</v>
      </c>
      <c r="W36" s="174" t="str">
        <f t="shared" si="0"/>
        <v>072101IV</v>
      </c>
      <c r="X36" s="175"/>
    </row>
    <row r="37" spans="1:24" ht="15.75" thickBot="1">
      <c r="A37" s="22" t="s">
        <v>271</v>
      </c>
      <c r="B37" s="23">
        <v>50</v>
      </c>
      <c r="D37" s="233"/>
      <c r="E37" s="233"/>
      <c r="F37" s="215" t="s">
        <v>275</v>
      </c>
      <c r="G37" s="216" t="s">
        <v>276</v>
      </c>
      <c r="I37" s="96">
        <v>26</v>
      </c>
      <c r="J37" s="45"/>
      <c r="K37" s="45"/>
      <c r="L37" s="45"/>
      <c r="M37" s="44"/>
      <c r="N37" s="45">
        <v>28</v>
      </c>
      <c r="O37" s="44"/>
      <c r="P37" s="44"/>
      <c r="Q37" s="44"/>
      <c r="R37" s="44"/>
      <c r="S37" s="45" t="s">
        <v>2016</v>
      </c>
      <c r="T37" s="44"/>
      <c r="U37" s="48" t="s">
        <v>1127</v>
      </c>
      <c r="V37" s="174" t="s">
        <v>2806</v>
      </c>
      <c r="W37" s="174" t="str">
        <f t="shared" si="0"/>
        <v>072101IVA</v>
      </c>
      <c r="X37" s="175"/>
    </row>
    <row r="38" spans="1:24" ht="15.75" thickBot="1">
      <c r="A38" s="22" t="s">
        <v>272</v>
      </c>
      <c r="B38" s="23">
        <v>60</v>
      </c>
      <c r="D38" s="233"/>
      <c r="E38" s="233"/>
      <c r="F38" s="215" t="s">
        <v>278</v>
      </c>
      <c r="G38" s="216" t="s">
        <v>279</v>
      </c>
      <c r="I38" s="96">
        <v>27</v>
      </c>
      <c r="J38" s="45"/>
      <c r="K38" s="45"/>
      <c r="L38" s="45"/>
      <c r="M38" s="44"/>
      <c r="N38" s="45">
        <v>29</v>
      </c>
      <c r="O38" s="44"/>
      <c r="P38" s="44"/>
      <c r="Q38" s="44"/>
      <c r="R38" s="44"/>
      <c r="S38" s="45" t="s">
        <v>2017</v>
      </c>
      <c r="T38" s="44"/>
      <c r="U38" s="48" t="s">
        <v>1127</v>
      </c>
      <c r="V38" s="174" t="s">
        <v>2807</v>
      </c>
      <c r="W38" s="174" t="str">
        <f t="shared" si="0"/>
        <v>072101IVB</v>
      </c>
      <c r="X38" s="175"/>
    </row>
    <row r="39" spans="1:24" ht="15.75" thickBot="1">
      <c r="A39" s="22" t="s">
        <v>274</v>
      </c>
      <c r="B39" s="23">
        <v>61</v>
      </c>
      <c r="D39" s="233"/>
      <c r="E39" s="234"/>
      <c r="F39" s="217" t="s">
        <v>281</v>
      </c>
      <c r="G39" s="218" t="s">
        <v>104</v>
      </c>
      <c r="I39" s="96">
        <v>28</v>
      </c>
      <c r="J39" s="45"/>
      <c r="K39" s="45"/>
      <c r="L39" s="45"/>
      <c r="M39" s="44"/>
      <c r="N39" s="45">
        <v>30</v>
      </c>
      <c r="O39" s="44"/>
      <c r="P39" s="44"/>
      <c r="Q39" s="44"/>
      <c r="R39" s="44"/>
      <c r="S39" s="45" t="s">
        <v>2018</v>
      </c>
      <c r="T39" s="44"/>
      <c r="U39" s="56" t="s">
        <v>1127</v>
      </c>
      <c r="V39" s="57" t="s">
        <v>179</v>
      </c>
      <c r="W39" s="57" t="str">
        <f t="shared" si="0"/>
        <v>072101III</v>
      </c>
      <c r="X39" s="62" t="s">
        <v>1676</v>
      </c>
    </row>
    <row r="40" spans="1:24" ht="15.75" thickBot="1">
      <c r="A40" s="22" t="s">
        <v>277</v>
      </c>
      <c r="B40" s="23">
        <v>70</v>
      </c>
      <c r="D40" s="233"/>
      <c r="E40" s="232" t="s">
        <v>283</v>
      </c>
      <c r="F40" s="215" t="s">
        <v>284</v>
      </c>
      <c r="G40" s="216" t="s">
        <v>102</v>
      </c>
      <c r="I40" s="96">
        <v>29</v>
      </c>
      <c r="J40" s="45"/>
      <c r="K40" s="45"/>
      <c r="L40" s="45"/>
      <c r="M40" s="44"/>
      <c r="N40" s="54">
        <v>31</v>
      </c>
      <c r="O40" s="44"/>
      <c r="P40" s="44"/>
      <c r="Q40" s="44"/>
      <c r="R40" s="44"/>
      <c r="S40" s="45" t="s">
        <v>2019</v>
      </c>
      <c r="T40" s="44"/>
    </row>
    <row r="41" spans="1:24" ht="15.75" thickBot="1">
      <c r="A41" s="22" t="s">
        <v>280</v>
      </c>
      <c r="B41" s="23">
        <v>80</v>
      </c>
      <c r="D41" s="233"/>
      <c r="E41" s="233"/>
      <c r="F41" s="215" t="s">
        <v>285</v>
      </c>
      <c r="G41" s="216" t="s">
        <v>286</v>
      </c>
      <c r="I41" s="96">
        <v>30</v>
      </c>
      <c r="J41" s="45"/>
      <c r="K41" s="45"/>
      <c r="L41" s="45"/>
      <c r="M41" s="44"/>
      <c r="N41" s="44"/>
      <c r="O41" s="44"/>
      <c r="P41" s="44"/>
      <c r="Q41" s="44"/>
      <c r="R41" s="44"/>
      <c r="S41" s="45"/>
      <c r="T41" s="44"/>
      <c r="U41" s="48" t="s">
        <v>1509</v>
      </c>
    </row>
    <row r="42" spans="1:24" ht="15.75" thickBot="1">
      <c r="A42" s="22" t="s">
        <v>282</v>
      </c>
      <c r="B42" s="23">
        <v>90</v>
      </c>
      <c r="D42" s="233"/>
      <c r="E42" s="233"/>
      <c r="F42" s="215" t="s">
        <v>288</v>
      </c>
      <c r="G42" s="216" t="s">
        <v>101</v>
      </c>
      <c r="I42" s="97">
        <v>31</v>
      </c>
      <c r="J42" s="51"/>
      <c r="K42" s="45"/>
      <c r="L42" s="45"/>
      <c r="M42" s="44"/>
      <c r="N42" s="44"/>
      <c r="O42" s="44"/>
      <c r="P42" s="44"/>
      <c r="Q42" s="44"/>
      <c r="R42" s="44"/>
      <c r="S42" s="45"/>
      <c r="T42" s="44"/>
      <c r="U42" s="48" t="s">
        <v>1512</v>
      </c>
    </row>
    <row r="43" spans="1:24" ht="15.75" thickBot="1">
      <c r="A43" s="9"/>
      <c r="D43" s="233"/>
      <c r="E43" s="234"/>
      <c r="F43" s="217" t="s">
        <v>290</v>
      </c>
      <c r="G43" s="218" t="s">
        <v>103</v>
      </c>
      <c r="I43" s="99" t="s">
        <v>177</v>
      </c>
      <c r="J43" s="44"/>
      <c r="K43" s="44"/>
      <c r="L43" s="44"/>
      <c r="M43" s="44"/>
      <c r="N43" s="44"/>
      <c r="O43" s="44"/>
      <c r="P43" s="44"/>
      <c r="Q43" s="44"/>
      <c r="R43" s="44"/>
      <c r="S43" s="45"/>
      <c r="T43" s="44"/>
      <c r="U43" s="48" t="s">
        <v>1514</v>
      </c>
    </row>
    <row r="44" spans="1:24" ht="15.75" thickBot="1">
      <c r="A44" s="241" t="s">
        <v>287</v>
      </c>
      <c r="B44" s="242"/>
      <c r="D44" s="233"/>
      <c r="E44" s="232" t="s">
        <v>291</v>
      </c>
      <c r="F44" s="215" t="s">
        <v>292</v>
      </c>
      <c r="G44" s="216" t="s">
        <v>100</v>
      </c>
      <c r="I44" s="99" t="s">
        <v>180</v>
      </c>
      <c r="J44" s="44"/>
      <c r="K44" s="44"/>
      <c r="L44" s="44"/>
      <c r="M44" s="44"/>
      <c r="N44" s="44"/>
      <c r="O44" s="44"/>
      <c r="P44" s="44"/>
      <c r="Q44" s="44"/>
      <c r="R44" s="44"/>
      <c r="S44" s="45"/>
      <c r="T44" s="44"/>
      <c r="U44" s="48" t="s">
        <v>1516</v>
      </c>
    </row>
    <row r="45" spans="1:24" ht="15.75" thickBot="1">
      <c r="A45" s="241" t="s">
        <v>289</v>
      </c>
      <c r="B45" s="242"/>
      <c r="D45" s="233"/>
      <c r="E45" s="233"/>
      <c r="F45" s="215" t="s">
        <v>294</v>
      </c>
      <c r="G45" s="216" t="s">
        <v>98</v>
      </c>
      <c r="I45" s="99" t="s">
        <v>179</v>
      </c>
      <c r="J45" s="44"/>
      <c r="K45" s="44"/>
      <c r="L45" s="44"/>
      <c r="M45" s="44"/>
      <c r="N45" s="44"/>
      <c r="O45" s="44"/>
      <c r="P45" s="44"/>
      <c r="Q45" s="44"/>
      <c r="R45" s="44"/>
      <c r="S45" s="45"/>
      <c r="T45" s="44"/>
      <c r="U45" s="48" t="s">
        <v>1518</v>
      </c>
    </row>
    <row r="46" spans="1:24" ht="15.75" thickBot="1">
      <c r="A46" s="24" t="s">
        <v>186</v>
      </c>
      <c r="B46" s="6" t="s">
        <v>187</v>
      </c>
      <c r="D46" s="233"/>
      <c r="E46" s="233"/>
      <c r="F46" s="215" t="s">
        <v>297</v>
      </c>
      <c r="G46" s="216" t="s">
        <v>298</v>
      </c>
      <c r="I46" s="96" t="s">
        <v>1639</v>
      </c>
      <c r="J46" s="44"/>
      <c r="K46" s="44"/>
      <c r="L46" s="44"/>
      <c r="M46" s="44"/>
      <c r="N46" s="44"/>
      <c r="O46" s="44"/>
      <c r="P46" s="44"/>
      <c r="Q46" s="44"/>
      <c r="R46" s="44"/>
      <c r="S46" s="45"/>
      <c r="T46" s="44"/>
      <c r="U46" s="48" t="s">
        <v>1520</v>
      </c>
    </row>
    <row r="47" spans="1:24" ht="15.75" thickBot="1">
      <c r="A47" s="63" t="s">
        <v>293</v>
      </c>
      <c r="B47" s="64" t="s">
        <v>1707</v>
      </c>
      <c r="D47" s="233"/>
      <c r="E47" s="233"/>
      <c r="F47" s="215" t="s">
        <v>300</v>
      </c>
      <c r="G47" s="216" t="s">
        <v>301</v>
      </c>
      <c r="I47" s="96" t="s">
        <v>1641</v>
      </c>
      <c r="J47" s="44"/>
      <c r="K47" s="44"/>
      <c r="L47" s="44"/>
      <c r="M47" s="44"/>
      <c r="N47" s="44"/>
      <c r="O47" s="44"/>
      <c r="P47" s="44"/>
      <c r="Q47" s="44"/>
      <c r="R47" s="44"/>
      <c r="S47" s="45"/>
      <c r="T47" s="44"/>
      <c r="U47" s="48" t="s">
        <v>1522</v>
      </c>
    </row>
    <row r="48" spans="1:24" ht="15.75" thickBot="1">
      <c r="A48" s="25" t="s">
        <v>295</v>
      </c>
      <c r="B48" s="86" t="s">
        <v>296</v>
      </c>
      <c r="D48" s="234"/>
      <c r="E48" s="234"/>
      <c r="F48" s="217" t="s">
        <v>303</v>
      </c>
      <c r="G48" s="218" t="s">
        <v>304</v>
      </c>
      <c r="I48" s="96" t="s">
        <v>1642</v>
      </c>
      <c r="J48" s="44"/>
      <c r="K48" s="44"/>
      <c r="L48" s="44"/>
      <c r="M48" s="44"/>
      <c r="N48" s="44"/>
      <c r="O48" s="44"/>
      <c r="P48" s="44"/>
      <c r="Q48" s="44"/>
      <c r="R48" s="44"/>
      <c r="S48" s="45"/>
      <c r="T48" s="44"/>
      <c r="U48" s="48" t="s">
        <v>1524</v>
      </c>
    </row>
    <row r="49" spans="1:21" ht="15.75" thickBot="1">
      <c r="A49" s="25" t="s">
        <v>299</v>
      </c>
      <c r="B49" s="86" t="s">
        <v>150</v>
      </c>
      <c r="D49" s="232" t="s">
        <v>306</v>
      </c>
      <c r="E49" s="232" t="s">
        <v>306</v>
      </c>
      <c r="F49" s="215" t="s">
        <v>306</v>
      </c>
      <c r="G49" s="216" t="s">
        <v>90</v>
      </c>
      <c r="I49" s="96" t="s">
        <v>1644</v>
      </c>
      <c r="U49" s="48" t="s">
        <v>1526</v>
      </c>
    </row>
    <row r="50" spans="1:21" ht="15.75" thickBot="1">
      <c r="A50" s="25" t="s">
        <v>302</v>
      </c>
      <c r="B50" s="86" t="s">
        <v>173</v>
      </c>
      <c r="D50" s="233"/>
      <c r="E50" s="233"/>
      <c r="F50" s="215" t="s">
        <v>308</v>
      </c>
      <c r="G50" s="216" t="s">
        <v>107</v>
      </c>
      <c r="I50" s="96" t="s">
        <v>1645</v>
      </c>
      <c r="U50" s="48" t="s">
        <v>1528</v>
      </c>
    </row>
    <row r="51" spans="1:21" ht="15.75" thickBot="1">
      <c r="A51" s="25" t="s">
        <v>305</v>
      </c>
      <c r="B51" s="86" t="s">
        <v>164</v>
      </c>
      <c r="D51" s="233"/>
      <c r="E51" s="233"/>
      <c r="F51" s="215" t="s">
        <v>310</v>
      </c>
      <c r="G51" s="216" t="s">
        <v>311</v>
      </c>
      <c r="I51" s="96" t="s">
        <v>1646</v>
      </c>
      <c r="U51" s="48" t="s">
        <v>1530</v>
      </c>
    </row>
    <row r="52" spans="1:21" ht="15.75" thickBot="1">
      <c r="A52" s="25" t="s">
        <v>307</v>
      </c>
      <c r="B52" s="86" t="s">
        <v>169</v>
      </c>
      <c r="D52" s="233"/>
      <c r="E52" s="233"/>
      <c r="F52" s="215" t="s">
        <v>313</v>
      </c>
      <c r="G52" s="216" t="s">
        <v>314</v>
      </c>
      <c r="I52" s="96" t="s">
        <v>1647</v>
      </c>
      <c r="U52" s="48" t="s">
        <v>1532</v>
      </c>
    </row>
    <row r="53" spans="1:21" ht="15.75" thickBot="1">
      <c r="A53" s="25" t="s">
        <v>309</v>
      </c>
      <c r="B53" s="86" t="s">
        <v>158</v>
      </c>
      <c r="D53" s="233"/>
      <c r="E53" s="233"/>
      <c r="F53" s="215" t="s">
        <v>316</v>
      </c>
      <c r="G53" s="216" t="s">
        <v>317</v>
      </c>
      <c r="I53" s="96" t="s">
        <v>1648</v>
      </c>
      <c r="U53" s="48" t="s">
        <v>1534</v>
      </c>
    </row>
    <row r="54" spans="1:21" ht="15.75" thickBot="1">
      <c r="A54" s="25" t="s">
        <v>312</v>
      </c>
      <c r="B54" s="86" t="s">
        <v>176</v>
      </c>
      <c r="D54" s="233"/>
      <c r="E54" s="233"/>
      <c r="F54" s="215" t="s">
        <v>319</v>
      </c>
      <c r="G54" s="216" t="s">
        <v>320</v>
      </c>
      <c r="I54" s="96" t="s">
        <v>1649</v>
      </c>
      <c r="U54" s="48" t="s">
        <v>1536</v>
      </c>
    </row>
    <row r="55" spans="1:21" ht="15.75" thickBot="1">
      <c r="A55" s="63" t="s">
        <v>315</v>
      </c>
      <c r="B55" s="65" t="s">
        <v>1677</v>
      </c>
      <c r="D55" s="233"/>
      <c r="E55" s="234"/>
      <c r="F55" s="217" t="s">
        <v>321</v>
      </c>
      <c r="G55" s="218" t="s">
        <v>108</v>
      </c>
      <c r="I55" s="96" t="s">
        <v>1651</v>
      </c>
      <c r="U55" s="48" t="s">
        <v>1538</v>
      </c>
    </row>
    <row r="56" spans="1:21" ht="15.75" thickBot="1">
      <c r="A56" s="25" t="s">
        <v>318</v>
      </c>
      <c r="B56" s="86" t="s">
        <v>147</v>
      </c>
      <c r="D56" s="233"/>
      <c r="E56" s="217" t="s">
        <v>323</v>
      </c>
      <c r="F56" s="217" t="s">
        <v>323</v>
      </c>
      <c r="G56" s="218" t="s">
        <v>324</v>
      </c>
      <c r="I56" s="96" t="s">
        <v>1652</v>
      </c>
    </row>
    <row r="57" spans="1:21" ht="15.75" thickBot="1">
      <c r="A57" s="63" t="s">
        <v>274</v>
      </c>
      <c r="B57" s="66">
        <v>61</v>
      </c>
      <c r="D57" s="233"/>
      <c r="E57" s="232" t="s">
        <v>326</v>
      </c>
      <c r="F57" s="215" t="s">
        <v>326</v>
      </c>
      <c r="G57" s="216" t="s">
        <v>110</v>
      </c>
      <c r="I57" s="96" t="s">
        <v>1653</v>
      </c>
    </row>
    <row r="58" spans="1:21" ht="15.75" thickBot="1">
      <c r="A58" s="25" t="s">
        <v>322</v>
      </c>
      <c r="B58" s="86" t="s">
        <v>150</v>
      </c>
      <c r="D58" s="233"/>
      <c r="E58" s="233"/>
      <c r="F58" s="215" t="s">
        <v>328</v>
      </c>
      <c r="G58" s="216" t="s">
        <v>329</v>
      </c>
      <c r="I58" s="96" t="s">
        <v>1655</v>
      </c>
    </row>
    <row r="59" spans="1:21" ht="15.75" thickBot="1">
      <c r="A59" s="25" t="s">
        <v>325</v>
      </c>
      <c r="B59" s="86" t="s">
        <v>173</v>
      </c>
      <c r="D59" s="233"/>
      <c r="E59" s="233"/>
      <c r="F59" s="215" t="s">
        <v>331</v>
      </c>
      <c r="G59" s="216" t="s">
        <v>332</v>
      </c>
      <c r="I59" s="96" t="s">
        <v>1657</v>
      </c>
    </row>
    <row r="60" spans="1:21" ht="15.75" thickBot="1">
      <c r="A60" s="25" t="s">
        <v>305</v>
      </c>
      <c r="B60" s="86" t="s">
        <v>164</v>
      </c>
      <c r="D60" s="233"/>
      <c r="E60" s="234"/>
      <c r="F60" s="217" t="s">
        <v>334</v>
      </c>
      <c r="G60" s="218" t="s">
        <v>335</v>
      </c>
      <c r="I60" s="96" t="s">
        <v>1659</v>
      </c>
    </row>
    <row r="61" spans="1:21" ht="15.75" thickBot="1">
      <c r="A61" s="25" t="s">
        <v>327</v>
      </c>
      <c r="B61" s="86" t="s">
        <v>169</v>
      </c>
      <c r="D61" s="233"/>
      <c r="E61" s="232" t="s">
        <v>337</v>
      </c>
      <c r="F61" s="215" t="s">
        <v>338</v>
      </c>
      <c r="G61" s="216" t="s">
        <v>339</v>
      </c>
      <c r="I61" s="96" t="s">
        <v>1660</v>
      </c>
    </row>
    <row r="62" spans="1:21" ht="15.75" thickBot="1">
      <c r="A62" s="25" t="s">
        <v>330</v>
      </c>
      <c r="B62" s="86" t="s">
        <v>158</v>
      </c>
      <c r="D62" s="233"/>
      <c r="E62" s="233"/>
      <c r="F62" s="215" t="s">
        <v>341</v>
      </c>
      <c r="G62" s="216" t="s">
        <v>342</v>
      </c>
      <c r="I62" s="96" t="s">
        <v>1663</v>
      </c>
    </row>
    <row r="63" spans="1:21" ht="15.75" thickBot="1">
      <c r="A63" s="25" t="s">
        <v>333</v>
      </c>
      <c r="B63" s="86" t="s">
        <v>176</v>
      </c>
      <c r="D63" s="233"/>
      <c r="E63" s="233"/>
      <c r="F63" s="215" t="s">
        <v>343</v>
      </c>
      <c r="G63" s="216" t="s">
        <v>344</v>
      </c>
      <c r="I63" s="96" t="s">
        <v>1665</v>
      </c>
    </row>
    <row r="64" spans="1:21" ht="15.75" thickBot="1">
      <c r="A64" s="25" t="s">
        <v>336</v>
      </c>
      <c r="B64" s="86" t="s">
        <v>147</v>
      </c>
      <c r="D64" s="233"/>
      <c r="E64" s="233"/>
      <c r="F64" s="215" t="s">
        <v>337</v>
      </c>
      <c r="G64" s="216" t="s">
        <v>345</v>
      </c>
      <c r="I64" s="96" t="s">
        <v>1667</v>
      </c>
    </row>
    <row r="65" spans="1:9" ht="15.75" thickBot="1">
      <c r="A65" s="63" t="s">
        <v>340</v>
      </c>
      <c r="B65" s="67">
        <v>20</v>
      </c>
      <c r="D65" s="233"/>
      <c r="E65" s="234"/>
      <c r="F65" s="217" t="s">
        <v>346</v>
      </c>
      <c r="G65" s="218" t="s">
        <v>347</v>
      </c>
      <c r="I65" s="96" t="s">
        <v>1669</v>
      </c>
    </row>
    <row r="66" spans="1:9" ht="15.75" thickBot="1">
      <c r="A66" s="25" t="s">
        <v>299</v>
      </c>
      <c r="B66" s="86" t="s">
        <v>150</v>
      </c>
      <c r="D66" s="233"/>
      <c r="E66" s="232" t="s">
        <v>349</v>
      </c>
      <c r="F66" s="215" t="s">
        <v>349</v>
      </c>
      <c r="G66" s="216" t="s">
        <v>350</v>
      </c>
    </row>
    <row r="67" spans="1:9" ht="15.75" thickBot="1">
      <c r="A67" s="25" t="s">
        <v>302</v>
      </c>
      <c r="B67" s="86" t="s">
        <v>173</v>
      </c>
      <c r="D67" s="233"/>
      <c r="E67" s="233"/>
      <c r="F67" s="215" t="s">
        <v>351</v>
      </c>
      <c r="G67" s="216" t="s">
        <v>352</v>
      </c>
    </row>
    <row r="68" spans="1:9" ht="15.75" thickBot="1">
      <c r="A68" s="25" t="s">
        <v>305</v>
      </c>
      <c r="B68" s="86" t="s">
        <v>164</v>
      </c>
      <c r="D68" s="233"/>
      <c r="E68" s="233"/>
      <c r="F68" s="215" t="s">
        <v>355</v>
      </c>
      <c r="G68" s="216" t="s">
        <v>356</v>
      </c>
    </row>
    <row r="69" spans="1:9" ht="15.75" thickBot="1">
      <c r="A69" s="25" t="s">
        <v>348</v>
      </c>
      <c r="B69" s="86" t="s">
        <v>172</v>
      </c>
      <c r="D69" s="233"/>
      <c r="E69" s="233"/>
      <c r="F69" s="215" t="s">
        <v>357</v>
      </c>
      <c r="G69" s="216" t="s">
        <v>358</v>
      </c>
    </row>
    <row r="70" spans="1:9" ht="15.75" thickBot="1">
      <c r="A70" s="25" t="s">
        <v>307</v>
      </c>
      <c r="B70" s="86" t="s">
        <v>169</v>
      </c>
      <c r="D70" s="233"/>
      <c r="E70" s="234"/>
      <c r="F70" s="217" t="s">
        <v>359</v>
      </c>
      <c r="G70" s="218" t="s">
        <v>360</v>
      </c>
    </row>
    <row r="71" spans="1:9" ht="15.75" thickBot="1">
      <c r="A71" s="25" t="s">
        <v>353</v>
      </c>
      <c r="B71" s="86" t="s">
        <v>354</v>
      </c>
      <c r="D71" s="233"/>
      <c r="E71" s="232" t="s">
        <v>362</v>
      </c>
      <c r="F71" s="215" t="s">
        <v>362</v>
      </c>
      <c r="G71" s="216" t="s">
        <v>106</v>
      </c>
    </row>
    <row r="72" spans="1:9" ht="15.75" thickBot="1">
      <c r="A72" s="25" t="s">
        <v>309</v>
      </c>
      <c r="B72" s="86" t="s">
        <v>158</v>
      </c>
      <c r="D72" s="233"/>
      <c r="E72" s="233"/>
      <c r="F72" s="215" t="s">
        <v>365</v>
      </c>
      <c r="G72" s="216" t="s">
        <v>366</v>
      </c>
    </row>
    <row r="73" spans="1:9" ht="15.75" thickBot="1">
      <c r="A73" s="25" t="s">
        <v>312</v>
      </c>
      <c r="B73" s="86" t="s">
        <v>176</v>
      </c>
      <c r="D73" s="233"/>
      <c r="E73" s="233"/>
      <c r="F73" s="215" t="s">
        <v>369</v>
      </c>
      <c r="G73" s="216" t="s">
        <v>370</v>
      </c>
    </row>
    <row r="74" spans="1:9" ht="15.75" thickBot="1">
      <c r="A74" s="63" t="s">
        <v>361</v>
      </c>
      <c r="B74" s="68">
        <v>30</v>
      </c>
      <c r="D74" s="233"/>
      <c r="E74" s="233"/>
      <c r="F74" s="215" t="s">
        <v>373</v>
      </c>
      <c r="G74" s="216" t="s">
        <v>374</v>
      </c>
    </row>
    <row r="75" spans="1:9" ht="15.75" thickBot="1">
      <c r="A75" s="25" t="s">
        <v>363</v>
      </c>
      <c r="B75" s="86" t="s">
        <v>364</v>
      </c>
      <c r="D75" s="233"/>
      <c r="E75" s="233"/>
      <c r="F75" s="215" t="s">
        <v>376</v>
      </c>
      <c r="G75" s="216" t="s">
        <v>377</v>
      </c>
    </row>
    <row r="76" spans="1:9" ht="15.75" thickBot="1">
      <c r="A76" s="25" t="s">
        <v>367</v>
      </c>
      <c r="B76" s="86" t="s">
        <v>368</v>
      </c>
      <c r="D76" s="233"/>
      <c r="E76" s="234"/>
      <c r="F76" s="217" t="s">
        <v>378</v>
      </c>
      <c r="G76" s="218" t="s">
        <v>379</v>
      </c>
    </row>
    <row r="77" spans="1:9" ht="15.75" customHeight="1" thickBot="1">
      <c r="A77" s="25" t="s">
        <v>371</v>
      </c>
      <c r="B77" s="86" t="s">
        <v>372</v>
      </c>
      <c r="D77" s="233"/>
      <c r="E77" s="232" t="s">
        <v>380</v>
      </c>
      <c r="F77" s="215" t="s">
        <v>381</v>
      </c>
      <c r="G77" s="216" t="s">
        <v>109</v>
      </c>
    </row>
    <row r="78" spans="1:9" ht="15.75" thickBot="1">
      <c r="A78" s="63" t="s">
        <v>375</v>
      </c>
      <c r="B78" s="69">
        <v>50</v>
      </c>
      <c r="D78" s="233"/>
      <c r="E78" s="233"/>
      <c r="F78" s="215" t="s">
        <v>384</v>
      </c>
      <c r="G78" s="216" t="s">
        <v>385</v>
      </c>
    </row>
    <row r="79" spans="1:9" ht="15.75" thickBot="1">
      <c r="A79" s="25" t="s">
        <v>299</v>
      </c>
      <c r="B79" s="86" t="s">
        <v>150</v>
      </c>
      <c r="D79" s="233"/>
      <c r="E79" s="233"/>
      <c r="F79" s="215" t="s">
        <v>386</v>
      </c>
      <c r="G79" s="216" t="s">
        <v>111</v>
      </c>
    </row>
    <row r="80" spans="1:9" ht="15.75" thickBot="1">
      <c r="A80" s="25" t="s">
        <v>302</v>
      </c>
      <c r="B80" s="86" t="s">
        <v>173</v>
      </c>
      <c r="D80" s="233"/>
      <c r="E80" s="233"/>
      <c r="F80" s="215" t="s">
        <v>387</v>
      </c>
      <c r="G80" s="216" t="s">
        <v>388</v>
      </c>
    </row>
    <row r="81" spans="1:7" ht="15.75" thickBot="1">
      <c r="A81" s="25" t="s">
        <v>382</v>
      </c>
      <c r="B81" s="86" t="s">
        <v>383</v>
      </c>
      <c r="D81" s="233"/>
      <c r="E81" s="233"/>
      <c r="F81" s="215" t="s">
        <v>389</v>
      </c>
      <c r="G81" s="216" t="s">
        <v>112</v>
      </c>
    </row>
    <row r="82" spans="1:7" ht="15.75" thickBot="1">
      <c r="A82" s="25" t="s">
        <v>305</v>
      </c>
      <c r="B82" s="86" t="s">
        <v>164</v>
      </c>
      <c r="D82" s="233"/>
      <c r="E82" s="234"/>
      <c r="F82" s="217" t="s">
        <v>390</v>
      </c>
      <c r="G82" s="218" t="s">
        <v>391</v>
      </c>
    </row>
    <row r="83" spans="1:7" ht="15.75" thickBot="1">
      <c r="A83" s="25" t="s">
        <v>307</v>
      </c>
      <c r="B83" s="86" t="s">
        <v>169</v>
      </c>
      <c r="D83" s="233"/>
      <c r="E83" s="232" t="s">
        <v>2964</v>
      </c>
      <c r="F83" s="215" t="s">
        <v>393</v>
      </c>
      <c r="G83" s="216" t="s">
        <v>394</v>
      </c>
    </row>
    <row r="84" spans="1:7" ht="15.75" thickBot="1">
      <c r="A84" s="25" t="s">
        <v>309</v>
      </c>
      <c r="B84" s="86" t="s">
        <v>158</v>
      </c>
      <c r="C84" s="92"/>
      <c r="D84" s="233"/>
      <c r="E84" s="233"/>
      <c r="F84" s="215" t="s">
        <v>396</v>
      </c>
      <c r="G84" s="216" t="s">
        <v>397</v>
      </c>
    </row>
    <row r="85" spans="1:7" ht="15.75" thickBot="1">
      <c r="A85" s="25" t="s">
        <v>312</v>
      </c>
      <c r="B85" s="86" t="s">
        <v>176</v>
      </c>
      <c r="C85" s="92"/>
      <c r="D85" s="233"/>
      <c r="E85" s="233"/>
      <c r="F85" s="215" t="s">
        <v>399</v>
      </c>
      <c r="G85" s="216" t="s">
        <v>400</v>
      </c>
    </row>
    <row r="86" spans="1:7" ht="15.75" thickBot="1">
      <c r="A86" s="63" t="s">
        <v>280</v>
      </c>
      <c r="B86" s="91">
        <v>80</v>
      </c>
      <c r="C86" s="92"/>
      <c r="D86" s="234"/>
      <c r="E86" s="234"/>
      <c r="F86" s="217" t="s">
        <v>402</v>
      </c>
      <c r="G86" s="218" t="s">
        <v>403</v>
      </c>
    </row>
    <row r="87" spans="1:7" ht="15.75" customHeight="1" thickBot="1">
      <c r="A87" s="93" t="s">
        <v>295</v>
      </c>
      <c r="B87" s="94" t="s">
        <v>296</v>
      </c>
      <c r="C87" s="92"/>
      <c r="D87" s="232" t="s">
        <v>2965</v>
      </c>
      <c r="E87" s="232" t="s">
        <v>405</v>
      </c>
      <c r="F87" s="215" t="s">
        <v>406</v>
      </c>
      <c r="G87" s="216" t="s">
        <v>92</v>
      </c>
    </row>
    <row r="88" spans="1:7" ht="15.75" thickBot="1">
      <c r="A88" s="93" t="s">
        <v>299</v>
      </c>
      <c r="B88" s="94" t="s">
        <v>150</v>
      </c>
      <c r="C88" s="92"/>
      <c r="D88" s="233"/>
      <c r="E88" s="233"/>
      <c r="F88" s="215" t="s">
        <v>408</v>
      </c>
      <c r="G88" s="216" t="s">
        <v>409</v>
      </c>
    </row>
    <row r="89" spans="1:7" ht="15.75" thickBot="1">
      <c r="A89" s="93" t="s">
        <v>302</v>
      </c>
      <c r="B89" s="94" t="s">
        <v>173</v>
      </c>
      <c r="C89" s="92"/>
      <c r="D89" s="233"/>
      <c r="E89" s="233"/>
      <c r="F89" s="215" t="s">
        <v>411</v>
      </c>
      <c r="G89" s="216" t="s">
        <v>121</v>
      </c>
    </row>
    <row r="90" spans="1:7" ht="15.75" thickBot="1">
      <c r="A90" s="93" t="s">
        <v>305</v>
      </c>
      <c r="B90" s="94" t="s">
        <v>164</v>
      </c>
      <c r="C90" s="92"/>
      <c r="D90" s="233"/>
      <c r="E90" s="233"/>
      <c r="F90" s="215" t="s">
        <v>413</v>
      </c>
      <c r="G90" s="216" t="s">
        <v>414</v>
      </c>
    </row>
    <row r="91" spans="1:7" ht="15.75" thickBot="1">
      <c r="A91" s="93" t="s">
        <v>307</v>
      </c>
      <c r="B91" s="94" t="s">
        <v>169</v>
      </c>
      <c r="C91" s="92"/>
      <c r="D91" s="233"/>
      <c r="E91" s="233"/>
      <c r="F91" s="215" t="s">
        <v>416</v>
      </c>
      <c r="G91" s="216" t="s">
        <v>417</v>
      </c>
    </row>
    <row r="92" spans="1:7" ht="15.75" thickBot="1">
      <c r="A92" s="93" t="s">
        <v>309</v>
      </c>
      <c r="B92" s="94" t="s">
        <v>158</v>
      </c>
      <c r="C92" s="92"/>
      <c r="D92" s="233"/>
      <c r="E92" s="233"/>
      <c r="F92" s="215" t="s">
        <v>418</v>
      </c>
      <c r="G92" s="216" t="s">
        <v>122</v>
      </c>
    </row>
    <row r="93" spans="1:7" ht="15.75" thickBot="1">
      <c r="A93" s="93" t="s">
        <v>312</v>
      </c>
      <c r="B93" s="94" t="s">
        <v>176</v>
      </c>
      <c r="C93" s="92"/>
      <c r="D93" s="233"/>
      <c r="E93" s="233"/>
      <c r="F93" s="215" t="s">
        <v>420</v>
      </c>
      <c r="G93" s="216" t="s">
        <v>421</v>
      </c>
    </row>
    <row r="94" spans="1:7" ht="15.75" thickBot="1">
      <c r="A94" s="93" t="s">
        <v>348</v>
      </c>
      <c r="B94" s="95" t="s">
        <v>172</v>
      </c>
      <c r="C94" s="92"/>
      <c r="D94" s="233"/>
      <c r="E94" s="233"/>
      <c r="F94" s="215" t="s">
        <v>422</v>
      </c>
      <c r="G94" s="216" t="s">
        <v>423</v>
      </c>
    </row>
    <row r="95" spans="1:7" ht="15.75" thickBot="1">
      <c r="A95" s="93" t="s">
        <v>353</v>
      </c>
      <c r="B95" s="95" t="s">
        <v>354</v>
      </c>
      <c r="C95" s="92"/>
      <c r="D95" s="233"/>
      <c r="E95" s="233"/>
      <c r="F95" s="215" t="s">
        <v>424</v>
      </c>
      <c r="G95" s="216" t="s">
        <v>425</v>
      </c>
    </row>
    <row r="96" spans="1:7" ht="15.75" thickBot="1">
      <c r="A96" s="93" t="s">
        <v>363</v>
      </c>
      <c r="B96" s="95" t="s">
        <v>364</v>
      </c>
      <c r="C96" s="92"/>
      <c r="D96" s="233"/>
      <c r="E96" s="233"/>
      <c r="F96" s="215" t="s">
        <v>427</v>
      </c>
      <c r="G96" s="216" t="s">
        <v>428</v>
      </c>
    </row>
    <row r="97" spans="1:7" ht="15.75" thickBot="1">
      <c r="A97" s="93" t="s">
        <v>367</v>
      </c>
      <c r="B97" s="95" t="s">
        <v>368</v>
      </c>
      <c r="C97" s="92"/>
      <c r="D97" s="233"/>
      <c r="E97" s="233"/>
      <c r="F97" s="215" t="s">
        <v>430</v>
      </c>
      <c r="G97" s="216" t="s">
        <v>431</v>
      </c>
    </row>
    <row r="98" spans="1:7" ht="15.75" thickBot="1">
      <c r="A98" s="93" t="s">
        <v>371</v>
      </c>
      <c r="B98" s="95" t="s">
        <v>372</v>
      </c>
      <c r="D98" s="233"/>
      <c r="E98" s="233"/>
      <c r="F98" s="215" t="s">
        <v>432</v>
      </c>
      <c r="G98" s="216" t="s">
        <v>119</v>
      </c>
    </row>
    <row r="99" spans="1:7" ht="15.75" thickBot="1">
      <c r="A99" s="93" t="s">
        <v>382</v>
      </c>
      <c r="B99" s="95" t="s">
        <v>383</v>
      </c>
      <c r="D99" s="233"/>
      <c r="E99" s="233"/>
      <c r="F99" s="215" t="s">
        <v>433</v>
      </c>
      <c r="G99" s="216" t="s">
        <v>116</v>
      </c>
    </row>
    <row r="100" spans="1:7" ht="15.75" thickBot="1">
      <c r="A100" s="63" t="s">
        <v>392</v>
      </c>
      <c r="B100" s="66">
        <v>90</v>
      </c>
      <c r="D100" s="233"/>
      <c r="E100" s="233"/>
      <c r="F100" s="215" t="s">
        <v>436</v>
      </c>
      <c r="G100" s="216" t="s">
        <v>437</v>
      </c>
    </row>
    <row r="101" spans="1:7" ht="15.75" thickBot="1">
      <c r="A101" s="25" t="s">
        <v>395</v>
      </c>
      <c r="B101" s="86" t="s">
        <v>173</v>
      </c>
      <c r="D101" s="233"/>
      <c r="E101" s="233"/>
      <c r="F101" s="215" t="s">
        <v>440</v>
      </c>
      <c r="G101" s="216" t="s">
        <v>115</v>
      </c>
    </row>
    <row r="102" spans="1:7" ht="15.75" thickBot="1">
      <c r="A102" s="25" t="s">
        <v>398</v>
      </c>
      <c r="B102" s="86" t="s">
        <v>164</v>
      </c>
      <c r="D102" s="233"/>
      <c r="E102" s="233"/>
      <c r="F102" s="215" t="s">
        <v>442</v>
      </c>
      <c r="G102" s="216" t="s">
        <v>443</v>
      </c>
    </row>
    <row r="103" spans="1:7" ht="15.75" thickBot="1">
      <c r="A103" s="25" t="s">
        <v>401</v>
      </c>
      <c r="B103" s="86" t="s">
        <v>172</v>
      </c>
      <c r="D103" s="233"/>
      <c r="E103" s="234"/>
      <c r="F103" s="217" t="s">
        <v>445</v>
      </c>
      <c r="G103" s="218" t="s">
        <v>120</v>
      </c>
    </row>
    <row r="104" spans="1:7" ht="15.75" thickBot="1">
      <c r="A104" s="25" t="s">
        <v>404</v>
      </c>
      <c r="B104" s="86" t="s">
        <v>169</v>
      </c>
      <c r="D104" s="233"/>
      <c r="E104" s="232" t="s">
        <v>448</v>
      </c>
      <c r="F104" s="215" t="s">
        <v>449</v>
      </c>
      <c r="G104" s="216" t="s">
        <v>125</v>
      </c>
    </row>
    <row r="105" spans="1:7" ht="15.75" thickBot="1">
      <c r="A105" s="25" t="s">
        <v>407</v>
      </c>
      <c r="B105" s="86" t="s">
        <v>354</v>
      </c>
      <c r="D105" s="233"/>
      <c r="E105" s="233"/>
      <c r="F105" s="215" t="s">
        <v>452</v>
      </c>
      <c r="G105" s="216" t="s">
        <v>453</v>
      </c>
    </row>
    <row r="106" spans="1:7" ht="15.75" thickBot="1">
      <c r="A106" s="25" t="s">
        <v>410</v>
      </c>
      <c r="B106" s="86" t="s">
        <v>158</v>
      </c>
      <c r="D106" s="233"/>
      <c r="E106" s="233"/>
      <c r="F106" s="215" t="s">
        <v>454</v>
      </c>
      <c r="G106" s="216" t="s">
        <v>123</v>
      </c>
    </row>
    <row r="107" spans="1:7" ht="15.75" thickBot="1">
      <c r="A107" s="25" t="s">
        <v>412</v>
      </c>
      <c r="B107" s="86" t="s">
        <v>176</v>
      </c>
      <c r="D107" s="233"/>
      <c r="E107" s="233"/>
      <c r="F107" s="215" t="s">
        <v>457</v>
      </c>
      <c r="G107" s="216" t="s">
        <v>458</v>
      </c>
    </row>
    <row r="108" spans="1:7" ht="15.75" thickBot="1">
      <c r="A108" s="25" t="s">
        <v>415</v>
      </c>
      <c r="B108" s="86" t="s">
        <v>147</v>
      </c>
      <c r="D108" s="233"/>
      <c r="E108" s="233"/>
      <c r="F108" s="215" t="s">
        <v>460</v>
      </c>
      <c r="G108" s="216" t="s">
        <v>461</v>
      </c>
    </row>
    <row r="109" spans="1:7" ht="15.75" thickBot="1">
      <c r="D109" s="233"/>
      <c r="E109" s="234"/>
      <c r="F109" s="217" t="s">
        <v>462</v>
      </c>
      <c r="G109" s="218" t="s">
        <v>463</v>
      </c>
    </row>
    <row r="110" spans="1:7" ht="15.75" thickBot="1">
      <c r="A110" s="241" t="s">
        <v>419</v>
      </c>
      <c r="B110" s="242"/>
      <c r="D110" s="233"/>
      <c r="E110" s="232" t="s">
        <v>465</v>
      </c>
      <c r="F110" s="215" t="s">
        <v>466</v>
      </c>
      <c r="G110" s="216" t="s">
        <v>113</v>
      </c>
    </row>
    <row r="111" spans="1:7" ht="15.75" thickBot="1">
      <c r="A111" s="241" t="s">
        <v>1695</v>
      </c>
      <c r="B111" s="242"/>
      <c r="D111" s="233"/>
      <c r="E111" s="233"/>
      <c r="F111" s="215" t="s">
        <v>468</v>
      </c>
      <c r="G111" s="216" t="s">
        <v>469</v>
      </c>
    </row>
    <row r="112" spans="1:7" ht="15.75" thickBot="1">
      <c r="A112" s="87" t="s">
        <v>186</v>
      </c>
      <c r="B112" s="88" t="s">
        <v>187</v>
      </c>
      <c r="D112" s="233"/>
      <c r="E112" s="233"/>
      <c r="F112" s="215" t="s">
        <v>470</v>
      </c>
      <c r="G112" s="216" t="s">
        <v>118</v>
      </c>
    </row>
    <row r="113" spans="1:7" ht="15.75" thickBot="1">
      <c r="A113" s="89" t="s">
        <v>1696</v>
      </c>
      <c r="B113" s="90"/>
      <c r="D113" s="233"/>
      <c r="E113" s="233"/>
      <c r="F113" s="215" t="s">
        <v>472</v>
      </c>
      <c r="G113" s="216" t="s">
        <v>124</v>
      </c>
    </row>
    <row r="114" spans="1:7" ht="15.75" thickBot="1">
      <c r="A114" s="25" t="s">
        <v>426</v>
      </c>
      <c r="B114" s="86" t="s">
        <v>165</v>
      </c>
      <c r="D114" s="233"/>
      <c r="E114" s="233"/>
      <c r="F114" s="215" t="s">
        <v>474</v>
      </c>
      <c r="G114" s="216" t="s">
        <v>117</v>
      </c>
    </row>
    <row r="115" spans="1:7" ht="15.75" thickBot="1">
      <c r="A115" s="25" t="s">
        <v>429</v>
      </c>
      <c r="B115" s="86" t="s">
        <v>160</v>
      </c>
      <c r="D115" s="233"/>
      <c r="E115" s="233"/>
      <c r="F115" s="215" t="s">
        <v>476</v>
      </c>
      <c r="G115" s="216" t="s">
        <v>477</v>
      </c>
    </row>
    <row r="116" spans="1:7" ht="15.75" thickBot="1">
      <c r="A116" s="25" t="s">
        <v>1697</v>
      </c>
      <c r="B116" s="86" t="s">
        <v>1698</v>
      </c>
      <c r="D116" s="233"/>
      <c r="E116" s="233"/>
      <c r="F116" s="215" t="s">
        <v>478</v>
      </c>
      <c r="G116" s="216" t="s">
        <v>479</v>
      </c>
    </row>
    <row r="117" spans="1:7" ht="15.75" thickBot="1">
      <c r="A117" s="25" t="s">
        <v>434</v>
      </c>
      <c r="B117" s="86" t="s">
        <v>435</v>
      </c>
      <c r="D117" s="233"/>
      <c r="E117" s="233"/>
      <c r="F117" s="215" t="s">
        <v>480</v>
      </c>
      <c r="G117" s="216" t="s">
        <v>481</v>
      </c>
    </row>
    <row r="118" spans="1:7" ht="15.75" thickBot="1">
      <c r="A118" s="25" t="s">
        <v>438</v>
      </c>
      <c r="B118" s="86" t="s">
        <v>439</v>
      </c>
      <c r="D118" s="233"/>
      <c r="E118" s="233"/>
      <c r="F118" s="215" t="s">
        <v>483</v>
      </c>
      <c r="G118" s="216" t="s">
        <v>484</v>
      </c>
    </row>
    <row r="119" spans="1:7" ht="15.75" thickBot="1">
      <c r="A119" s="89" t="s">
        <v>1699</v>
      </c>
      <c r="B119" s="90"/>
      <c r="D119" s="234"/>
      <c r="E119" s="234"/>
      <c r="F119" s="217" t="s">
        <v>486</v>
      </c>
      <c r="G119" s="218" t="s">
        <v>114</v>
      </c>
    </row>
    <row r="120" spans="1:7" ht="15.75" thickBot="1">
      <c r="A120" s="25" t="s">
        <v>441</v>
      </c>
      <c r="B120" s="86" t="s">
        <v>146</v>
      </c>
      <c r="D120" s="232" t="s">
        <v>496</v>
      </c>
      <c r="E120" s="232" t="s">
        <v>487</v>
      </c>
      <c r="F120" s="215" t="s">
        <v>487</v>
      </c>
      <c r="G120" s="216" t="s">
        <v>91</v>
      </c>
    </row>
    <row r="121" spans="1:7" ht="15.75" thickBot="1">
      <c r="A121" s="25" t="s">
        <v>444</v>
      </c>
      <c r="B121" s="86" t="s">
        <v>167</v>
      </c>
      <c r="D121" s="233"/>
      <c r="E121" s="233"/>
      <c r="F121" s="215" t="s">
        <v>489</v>
      </c>
      <c r="G121" s="216" t="s">
        <v>490</v>
      </c>
    </row>
    <row r="122" spans="1:7" ht="15.75" thickBot="1">
      <c r="A122" s="25" t="s">
        <v>446</v>
      </c>
      <c r="B122" s="86" t="s">
        <v>447</v>
      </c>
      <c r="D122" s="233"/>
      <c r="E122" s="233"/>
      <c r="F122" s="215" t="s">
        <v>492</v>
      </c>
      <c r="G122" s="216" t="s">
        <v>493</v>
      </c>
    </row>
    <row r="123" spans="1:7" ht="15.75" thickBot="1">
      <c r="A123" s="25" t="s">
        <v>450</v>
      </c>
      <c r="B123" s="86" t="s">
        <v>451</v>
      </c>
      <c r="D123" s="233"/>
      <c r="E123" s="233"/>
      <c r="F123" s="215" t="s">
        <v>494</v>
      </c>
      <c r="G123" s="216" t="s">
        <v>495</v>
      </c>
    </row>
    <row r="124" spans="1:7" ht="15.75" thickBot="1">
      <c r="A124" s="227" t="s">
        <v>2999</v>
      </c>
      <c r="B124" s="228" t="s">
        <v>149</v>
      </c>
      <c r="D124" s="233"/>
      <c r="E124" s="233"/>
      <c r="F124" s="215" t="s">
        <v>496</v>
      </c>
      <c r="G124" s="216" t="s">
        <v>497</v>
      </c>
    </row>
    <row r="125" spans="1:7" ht="26.25" thickBot="1">
      <c r="A125" s="227" t="s">
        <v>3000</v>
      </c>
      <c r="B125" s="228" t="s">
        <v>3001</v>
      </c>
      <c r="D125" s="233"/>
      <c r="E125" s="233"/>
      <c r="F125" s="215" t="s">
        <v>499</v>
      </c>
      <c r="G125" s="216" t="s">
        <v>500</v>
      </c>
    </row>
    <row r="126" spans="1:7" ht="15.75" thickBot="1">
      <c r="A126" s="25" t="s">
        <v>455</v>
      </c>
      <c r="B126" s="86" t="s">
        <v>456</v>
      </c>
      <c r="D126" s="233"/>
      <c r="E126" s="233"/>
      <c r="F126" s="215" t="s">
        <v>501</v>
      </c>
      <c r="G126" s="216" t="s">
        <v>502</v>
      </c>
    </row>
    <row r="127" spans="1:7" ht="15.75" thickBot="1">
      <c r="A127" s="25" t="s">
        <v>459</v>
      </c>
      <c r="B127" s="86" t="s">
        <v>145</v>
      </c>
      <c r="D127" s="233"/>
      <c r="E127" s="233"/>
      <c r="F127" s="215" t="s">
        <v>505</v>
      </c>
      <c r="G127" s="216" t="s">
        <v>506</v>
      </c>
    </row>
    <row r="128" spans="1:7" ht="15.75" thickBot="1">
      <c r="A128" s="25" t="s">
        <v>1929</v>
      </c>
      <c r="B128" s="86" t="s">
        <v>1930</v>
      </c>
      <c r="D128" s="233"/>
      <c r="E128" s="233"/>
      <c r="F128" s="215" t="s">
        <v>509</v>
      </c>
      <c r="G128" s="216" t="s">
        <v>510</v>
      </c>
    </row>
    <row r="129" spans="1:7" ht="15.75" thickBot="1">
      <c r="D129" s="233"/>
      <c r="E129" s="234"/>
      <c r="F129" s="217" t="s">
        <v>513</v>
      </c>
      <c r="G129" s="218" t="s">
        <v>514</v>
      </c>
    </row>
    <row r="130" spans="1:7" ht="15.75" thickBot="1">
      <c r="A130" s="241" t="s">
        <v>464</v>
      </c>
      <c r="B130" s="242"/>
      <c r="D130" s="233"/>
      <c r="E130" s="232" t="s">
        <v>517</v>
      </c>
      <c r="F130" s="215" t="s">
        <v>517</v>
      </c>
      <c r="G130" s="216" t="s">
        <v>518</v>
      </c>
    </row>
    <row r="131" spans="1:7" ht="15.75" thickBot="1">
      <c r="A131" s="241" t="s">
        <v>467</v>
      </c>
      <c r="B131" s="242"/>
      <c r="D131" s="233"/>
      <c r="E131" s="233"/>
      <c r="F131" s="215" t="s">
        <v>521</v>
      </c>
      <c r="G131" s="216" t="s">
        <v>522</v>
      </c>
    </row>
    <row r="132" spans="1:7" ht="15.75" thickBot="1">
      <c r="A132" s="24" t="s">
        <v>186</v>
      </c>
      <c r="B132" s="6" t="s">
        <v>187</v>
      </c>
      <c r="D132" s="233"/>
      <c r="E132" s="234"/>
      <c r="F132" s="217" t="s">
        <v>525</v>
      </c>
      <c r="G132" s="218" t="s">
        <v>526</v>
      </c>
    </row>
    <row r="133" spans="1:7" ht="15.75" thickBot="1">
      <c r="A133" s="89" t="s">
        <v>1696</v>
      </c>
      <c r="B133" s="90"/>
      <c r="D133" s="233"/>
      <c r="E133" s="232" t="s">
        <v>529</v>
      </c>
      <c r="F133" s="215" t="s">
        <v>529</v>
      </c>
      <c r="G133" s="216" t="s">
        <v>530</v>
      </c>
    </row>
    <row r="134" spans="1:7" ht="15.75" thickBot="1">
      <c r="A134" s="7" t="s">
        <v>471</v>
      </c>
      <c r="B134" s="8" t="s">
        <v>166</v>
      </c>
      <c r="D134" s="233"/>
      <c r="E134" s="233"/>
      <c r="F134" s="215" t="s">
        <v>533</v>
      </c>
      <c r="G134" s="216" t="s">
        <v>534</v>
      </c>
    </row>
    <row r="135" spans="1:7" ht="15.75" thickBot="1">
      <c r="A135" s="7" t="s">
        <v>473</v>
      </c>
      <c r="B135" s="8" t="s">
        <v>175</v>
      </c>
      <c r="D135" s="233"/>
      <c r="E135" s="233"/>
      <c r="F135" s="215" t="s">
        <v>537</v>
      </c>
      <c r="G135" s="216" t="s">
        <v>538</v>
      </c>
    </row>
    <row r="136" spans="1:7" ht="15.75" thickBot="1">
      <c r="A136" s="85" t="s">
        <v>1700</v>
      </c>
      <c r="B136" s="8" t="s">
        <v>1701</v>
      </c>
      <c r="D136" s="233"/>
      <c r="E136" s="233"/>
      <c r="F136" s="215" t="s">
        <v>541</v>
      </c>
      <c r="G136" s="216" t="s">
        <v>542</v>
      </c>
    </row>
    <row r="137" spans="1:7" ht="15.75" thickBot="1">
      <c r="A137" s="85" t="s">
        <v>1702</v>
      </c>
      <c r="B137" s="8" t="s">
        <v>1703</v>
      </c>
      <c r="D137" s="233"/>
      <c r="E137" s="233"/>
      <c r="F137" s="215" t="s">
        <v>545</v>
      </c>
      <c r="G137" s="216" t="s">
        <v>546</v>
      </c>
    </row>
    <row r="138" spans="1:7" ht="15.75" thickBot="1">
      <c r="A138" s="85" t="s">
        <v>1704</v>
      </c>
      <c r="B138" s="8" t="s">
        <v>161</v>
      </c>
      <c r="D138" s="233"/>
      <c r="E138" s="233"/>
      <c r="F138" s="215" t="s">
        <v>549</v>
      </c>
      <c r="G138" s="216" t="s">
        <v>550</v>
      </c>
    </row>
    <row r="139" spans="1:7" ht="15.75" thickBot="1">
      <c r="A139" s="89" t="s">
        <v>1699</v>
      </c>
      <c r="B139" s="90"/>
      <c r="D139" s="233"/>
      <c r="E139" s="233"/>
      <c r="F139" s="215" t="s">
        <v>553</v>
      </c>
      <c r="G139" s="216" t="s">
        <v>554</v>
      </c>
    </row>
    <row r="140" spans="1:7" ht="15.75" thickBot="1">
      <c r="A140" s="85" t="s">
        <v>473</v>
      </c>
      <c r="B140" s="8" t="s">
        <v>175</v>
      </c>
      <c r="D140" s="233"/>
      <c r="E140" s="233"/>
      <c r="F140" s="215" t="s">
        <v>557</v>
      </c>
      <c r="G140" s="216" t="s">
        <v>558</v>
      </c>
    </row>
    <row r="141" spans="1:7" ht="15.75" thickBot="1">
      <c r="A141" s="85" t="s">
        <v>475</v>
      </c>
      <c r="B141" s="8" t="s">
        <v>171</v>
      </c>
      <c r="D141" s="233"/>
      <c r="E141" s="234"/>
      <c r="F141" s="217" t="s">
        <v>561</v>
      </c>
      <c r="G141" s="218" t="s">
        <v>562</v>
      </c>
    </row>
    <row r="142" spans="1:7" ht="15.75" thickBot="1">
      <c r="A142" s="85" t="s">
        <v>1700</v>
      </c>
      <c r="B142" s="8" t="s">
        <v>1701</v>
      </c>
      <c r="D142" s="233"/>
      <c r="E142" s="232" t="s">
        <v>565</v>
      </c>
      <c r="F142" s="215" t="s">
        <v>565</v>
      </c>
      <c r="G142" s="216" t="s">
        <v>86</v>
      </c>
    </row>
    <row r="143" spans="1:7" ht="15.75" thickBot="1">
      <c r="A143" s="85" t="s">
        <v>1702</v>
      </c>
      <c r="B143" s="8" t="s">
        <v>1703</v>
      </c>
      <c r="D143" s="233"/>
      <c r="E143" s="233"/>
      <c r="F143" s="215" t="s">
        <v>568</v>
      </c>
      <c r="G143" s="216" t="s">
        <v>569</v>
      </c>
    </row>
    <row r="144" spans="1:7" ht="15.75" thickBot="1">
      <c r="A144" s="85" t="s">
        <v>1704</v>
      </c>
      <c r="B144" s="8" t="s">
        <v>161</v>
      </c>
      <c r="D144" s="233"/>
      <c r="E144" s="233"/>
      <c r="F144" s="215" t="s">
        <v>572</v>
      </c>
      <c r="G144" s="216" t="s">
        <v>573</v>
      </c>
    </row>
    <row r="145" spans="1:7" ht="15.75" thickBot="1">
      <c r="D145" s="233"/>
      <c r="E145" s="233"/>
      <c r="F145" s="215" t="s">
        <v>576</v>
      </c>
      <c r="G145" s="216" t="s">
        <v>577</v>
      </c>
    </row>
    <row r="146" spans="1:7" ht="15.75" thickBot="1">
      <c r="A146" s="249" t="s">
        <v>482</v>
      </c>
      <c r="B146" s="250"/>
      <c r="D146" s="233"/>
      <c r="E146" s="233"/>
      <c r="F146" s="215" t="s">
        <v>578</v>
      </c>
      <c r="G146" s="216" t="s">
        <v>579</v>
      </c>
    </row>
    <row r="147" spans="1:7" ht="15.75" thickBot="1">
      <c r="A147" s="249" t="s">
        <v>485</v>
      </c>
      <c r="B147" s="250"/>
      <c r="D147" s="233"/>
      <c r="E147" s="233"/>
      <c r="F147" s="215" t="s">
        <v>581</v>
      </c>
      <c r="G147" s="216" t="s">
        <v>582</v>
      </c>
    </row>
    <row r="148" spans="1:7" ht="15.75" thickBot="1">
      <c r="A148" s="5" t="s">
        <v>186</v>
      </c>
      <c r="B148" s="6" t="s">
        <v>187</v>
      </c>
      <c r="D148" s="233"/>
      <c r="E148" s="233"/>
      <c r="F148" s="215" t="s">
        <v>584</v>
      </c>
      <c r="G148" s="216" t="s">
        <v>585</v>
      </c>
    </row>
    <row r="149" spans="1:7" ht="15.75" thickBot="1">
      <c r="A149" s="7" t="s">
        <v>488</v>
      </c>
      <c r="B149" s="8" t="s">
        <v>157</v>
      </c>
      <c r="D149" s="234"/>
      <c r="E149" s="234"/>
      <c r="F149" s="217" t="s">
        <v>586</v>
      </c>
      <c r="G149" s="218" t="s">
        <v>587</v>
      </c>
    </row>
    <row r="150" spans="1:7" ht="15.75" thickBot="1">
      <c r="A150" s="7" t="s">
        <v>491</v>
      </c>
      <c r="B150" s="8" t="s">
        <v>162</v>
      </c>
      <c r="D150" s="232" t="s">
        <v>678</v>
      </c>
      <c r="E150" s="232" t="s">
        <v>2966</v>
      </c>
      <c r="F150" s="215" t="s">
        <v>679</v>
      </c>
      <c r="G150" s="216" t="s">
        <v>2967</v>
      </c>
    </row>
    <row r="151" spans="1:7" ht="15.75" thickBot="1">
      <c r="D151" s="233"/>
      <c r="E151" s="233"/>
      <c r="F151" s="215" t="s">
        <v>682</v>
      </c>
      <c r="G151" s="216" t="s">
        <v>2968</v>
      </c>
    </row>
    <row r="152" spans="1:7" ht="15.75" thickBot="1">
      <c r="A152" s="241" t="s">
        <v>580</v>
      </c>
      <c r="B152" s="242"/>
      <c r="D152" s="233"/>
      <c r="E152" s="233"/>
      <c r="F152" s="215" t="s">
        <v>690</v>
      </c>
      <c r="G152" s="216" t="s">
        <v>2969</v>
      </c>
    </row>
    <row r="153" spans="1:7" ht="15.75" thickBot="1">
      <c r="A153" s="241" t="s">
        <v>583</v>
      </c>
      <c r="B153" s="242"/>
      <c r="D153" s="233"/>
      <c r="E153" s="233"/>
      <c r="F153" s="215" t="s">
        <v>693</v>
      </c>
      <c r="G153" s="216" t="s">
        <v>2970</v>
      </c>
    </row>
    <row r="154" spans="1:7" ht="15.75" thickBot="1">
      <c r="A154" s="24" t="s">
        <v>186</v>
      </c>
      <c r="B154" s="6" t="s">
        <v>187</v>
      </c>
      <c r="D154" s="233"/>
      <c r="E154" s="233"/>
      <c r="F154" s="215" t="s">
        <v>700</v>
      </c>
      <c r="G154" s="216" t="s">
        <v>2971</v>
      </c>
    </row>
    <row r="155" spans="1:7" ht="15.75" thickBot="1">
      <c r="A155" s="7" t="s">
        <v>588</v>
      </c>
      <c r="B155" s="86" t="s">
        <v>178</v>
      </c>
      <c r="D155" s="233"/>
      <c r="E155" s="233"/>
      <c r="F155" s="215" t="s">
        <v>703</v>
      </c>
      <c r="G155" s="216" t="s">
        <v>2972</v>
      </c>
    </row>
    <row r="156" spans="1:7" ht="15.75" thickBot="1">
      <c r="A156" s="7" t="s">
        <v>590</v>
      </c>
      <c r="B156" s="86" t="s">
        <v>174</v>
      </c>
      <c r="D156" s="233"/>
      <c r="E156" s="233"/>
      <c r="F156" s="215" t="s">
        <v>708</v>
      </c>
      <c r="G156" s="216" t="s">
        <v>2973</v>
      </c>
    </row>
    <row r="157" spans="1:7" ht="15.75" thickBot="1">
      <c r="A157" s="7" t="s">
        <v>592</v>
      </c>
      <c r="B157" s="86" t="s">
        <v>159</v>
      </c>
      <c r="D157" s="233"/>
      <c r="E157" s="233"/>
      <c r="F157" s="215" t="s">
        <v>714</v>
      </c>
      <c r="G157" s="216" t="s">
        <v>2974</v>
      </c>
    </row>
    <row r="158" spans="1:7" ht="15.75" thickBot="1">
      <c r="D158" s="233"/>
      <c r="E158" s="234"/>
      <c r="F158" s="217" t="s">
        <v>717</v>
      </c>
      <c r="G158" s="218" t="s">
        <v>2975</v>
      </c>
    </row>
    <row r="159" spans="1:7" ht="15.75" thickBot="1">
      <c r="A159" s="241" t="s">
        <v>1705</v>
      </c>
      <c r="B159" s="242"/>
      <c r="D159" s="233"/>
      <c r="E159" s="232" t="s">
        <v>2976</v>
      </c>
      <c r="F159" s="215" t="s">
        <v>711</v>
      </c>
      <c r="G159" s="216" t="s">
        <v>2977</v>
      </c>
    </row>
    <row r="160" spans="1:7" ht="15.75" thickBot="1">
      <c r="A160" s="241" t="s">
        <v>498</v>
      </c>
      <c r="B160" s="242"/>
      <c r="D160" s="233"/>
      <c r="E160" s="233"/>
      <c r="F160" s="215" t="s">
        <v>683</v>
      </c>
      <c r="G160" s="216" t="s">
        <v>2978</v>
      </c>
    </row>
    <row r="161" spans="1:7" ht="15.75" thickBot="1">
      <c r="A161" s="24" t="s">
        <v>186</v>
      </c>
      <c r="B161" s="26" t="s">
        <v>187</v>
      </c>
      <c r="D161" s="233"/>
      <c r="E161" s="233"/>
      <c r="F161" s="215" t="s">
        <v>686</v>
      </c>
      <c r="G161" s="216" t="s">
        <v>2979</v>
      </c>
    </row>
    <row r="162" spans="1:7" ht="15.75" thickBot="1">
      <c r="A162" s="7" t="s">
        <v>503</v>
      </c>
      <c r="B162" s="10" t="s">
        <v>504</v>
      </c>
      <c r="D162" s="233"/>
      <c r="E162" s="233"/>
      <c r="F162" s="215" t="s">
        <v>696</v>
      </c>
      <c r="G162" s="216" t="s">
        <v>2980</v>
      </c>
    </row>
    <row r="163" spans="1:7" ht="15.75" thickBot="1">
      <c r="A163" s="7" t="s">
        <v>507</v>
      </c>
      <c r="B163" s="10" t="s">
        <v>508</v>
      </c>
      <c r="D163" s="233"/>
      <c r="E163" s="233"/>
      <c r="F163" s="215" t="s">
        <v>706</v>
      </c>
      <c r="G163" s="216" t="s">
        <v>3004</v>
      </c>
    </row>
    <row r="164" spans="1:7" ht="15.75" thickBot="1">
      <c r="A164" s="7" t="s">
        <v>511</v>
      </c>
      <c r="B164" s="10" t="s">
        <v>512</v>
      </c>
      <c r="D164" s="233"/>
      <c r="E164" s="233"/>
      <c r="F164" s="215" t="s">
        <v>2981</v>
      </c>
      <c r="G164" s="216" t="s">
        <v>2982</v>
      </c>
    </row>
    <row r="165" spans="1:7" ht="15.75" thickBot="1">
      <c r="A165" s="7" t="s">
        <v>515</v>
      </c>
      <c r="B165" s="10" t="s">
        <v>516</v>
      </c>
      <c r="D165" s="233"/>
      <c r="E165" s="234"/>
      <c r="F165" s="217" t="s">
        <v>716</v>
      </c>
      <c r="G165" s="218" t="s">
        <v>2983</v>
      </c>
    </row>
    <row r="166" spans="1:7" ht="15.75" thickBot="1">
      <c r="A166" s="7" t="s">
        <v>519</v>
      </c>
      <c r="B166" s="10" t="s">
        <v>520</v>
      </c>
      <c r="D166" s="233"/>
      <c r="E166" s="232" t="s">
        <v>2984</v>
      </c>
      <c r="F166" s="215" t="s">
        <v>712</v>
      </c>
      <c r="G166" s="216" t="s">
        <v>2985</v>
      </c>
    </row>
    <row r="167" spans="1:7" ht="15.75" thickBot="1">
      <c r="A167" s="7" t="s">
        <v>523</v>
      </c>
      <c r="B167" s="10" t="s">
        <v>524</v>
      </c>
      <c r="D167" s="233"/>
      <c r="E167" s="233"/>
      <c r="F167" s="215" t="s">
        <v>688</v>
      </c>
      <c r="G167" s="216" t="s">
        <v>2986</v>
      </c>
    </row>
    <row r="168" spans="1:7" ht="15.75" thickBot="1">
      <c r="A168" s="7" t="s">
        <v>527</v>
      </c>
      <c r="B168" s="10" t="s">
        <v>528</v>
      </c>
      <c r="D168" s="233"/>
      <c r="E168" s="233"/>
      <c r="F168" s="215" t="s">
        <v>2987</v>
      </c>
      <c r="G168" s="216" t="s">
        <v>2988</v>
      </c>
    </row>
    <row r="169" spans="1:7" ht="15.75" thickBot="1">
      <c r="A169" s="7" t="s">
        <v>531</v>
      </c>
      <c r="B169" s="10" t="s">
        <v>532</v>
      </c>
      <c r="D169" s="233"/>
      <c r="E169" s="233"/>
      <c r="F169" s="215" t="s">
        <v>713</v>
      </c>
      <c r="G169" s="216" t="s">
        <v>2989</v>
      </c>
    </row>
    <row r="170" spans="1:7" ht="15.75" thickBot="1">
      <c r="A170" s="7" t="s">
        <v>535</v>
      </c>
      <c r="B170" s="10" t="s">
        <v>536</v>
      </c>
      <c r="D170" s="234"/>
      <c r="E170" s="234"/>
      <c r="F170" s="217" t="s">
        <v>715</v>
      </c>
      <c r="G170" s="218" t="s">
        <v>2990</v>
      </c>
    </row>
    <row r="171" spans="1:7" ht="15.75" thickBot="1">
      <c r="A171" s="7" t="s">
        <v>539</v>
      </c>
      <c r="B171" s="10" t="s">
        <v>540</v>
      </c>
      <c r="D171" s="235" t="s">
        <v>639</v>
      </c>
      <c r="E171" s="232" t="s">
        <v>589</v>
      </c>
      <c r="F171" s="215" t="s">
        <v>589</v>
      </c>
      <c r="G171" s="216" t="s">
        <v>87</v>
      </c>
    </row>
    <row r="172" spans="1:7" ht="15.75" thickBot="1">
      <c r="A172" s="7" t="s">
        <v>543</v>
      </c>
      <c r="B172" s="10" t="s">
        <v>544</v>
      </c>
      <c r="D172" s="236"/>
      <c r="E172" s="233"/>
      <c r="F172" s="215" t="s">
        <v>591</v>
      </c>
      <c r="G172" s="216" t="s">
        <v>84</v>
      </c>
    </row>
    <row r="173" spans="1:7" ht="15.75" thickBot="1">
      <c r="A173" s="7" t="s">
        <v>547</v>
      </c>
      <c r="B173" s="10" t="s">
        <v>548</v>
      </c>
      <c r="D173" s="236"/>
      <c r="E173" s="233"/>
      <c r="F173" s="215" t="s">
        <v>593</v>
      </c>
      <c r="G173" s="216" t="s">
        <v>594</v>
      </c>
    </row>
    <row r="174" spans="1:7" ht="15.75" thickBot="1">
      <c r="A174" s="7" t="s">
        <v>551</v>
      </c>
      <c r="B174" s="10" t="s">
        <v>552</v>
      </c>
      <c r="D174" s="236"/>
      <c r="E174" s="233"/>
      <c r="F174" s="215" t="s">
        <v>595</v>
      </c>
      <c r="G174" s="216" t="s">
        <v>596</v>
      </c>
    </row>
    <row r="175" spans="1:7" ht="15.75" thickBot="1">
      <c r="A175" s="7" t="s">
        <v>555</v>
      </c>
      <c r="B175" s="10" t="s">
        <v>556</v>
      </c>
      <c r="D175" s="236"/>
      <c r="E175" s="233"/>
      <c r="F175" s="215" t="s">
        <v>597</v>
      </c>
      <c r="G175" s="216" t="s">
        <v>598</v>
      </c>
    </row>
    <row r="176" spans="1:7" ht="15.75" thickBot="1">
      <c r="A176" s="7" t="s">
        <v>559</v>
      </c>
      <c r="B176" s="10" t="s">
        <v>560</v>
      </c>
      <c r="D176" s="236"/>
      <c r="E176" s="233"/>
      <c r="F176" s="215" t="s">
        <v>600</v>
      </c>
      <c r="G176" s="216" t="s">
        <v>601</v>
      </c>
    </row>
    <row r="177" spans="1:7" ht="15.75" thickBot="1">
      <c r="A177" s="7" t="s">
        <v>563</v>
      </c>
      <c r="B177" s="10" t="s">
        <v>564</v>
      </c>
      <c r="D177" s="236"/>
      <c r="E177" s="233"/>
      <c r="F177" s="215" t="s">
        <v>603</v>
      </c>
      <c r="G177" s="216" t="s">
        <v>127</v>
      </c>
    </row>
    <row r="178" spans="1:7" ht="15.75" thickBot="1">
      <c r="A178" s="7" t="s">
        <v>566</v>
      </c>
      <c r="B178" s="10" t="s">
        <v>567</v>
      </c>
      <c r="D178" s="236"/>
      <c r="E178" s="233"/>
      <c r="F178" s="215" t="s">
        <v>605</v>
      </c>
      <c r="G178" s="216" t="s">
        <v>606</v>
      </c>
    </row>
    <row r="179" spans="1:7" ht="15.75" thickBot="1">
      <c r="A179" s="7" t="s">
        <v>570</v>
      </c>
      <c r="B179" s="10" t="s">
        <v>571</v>
      </c>
      <c r="D179" s="236"/>
      <c r="E179" s="233"/>
      <c r="F179" s="215" t="s">
        <v>609</v>
      </c>
      <c r="G179" s="216" t="s">
        <v>610</v>
      </c>
    </row>
    <row r="180" spans="1:7" ht="15.75" thickBot="1">
      <c r="A180" s="7" t="s">
        <v>574</v>
      </c>
      <c r="B180" s="10" t="s">
        <v>575</v>
      </c>
      <c r="D180" s="236"/>
      <c r="E180" s="233"/>
      <c r="F180" s="215" t="s">
        <v>612</v>
      </c>
      <c r="G180" s="216" t="s">
        <v>126</v>
      </c>
    </row>
    <row r="181" spans="1:7" ht="15.75" thickBot="1">
      <c r="C181" s="4"/>
      <c r="D181" s="236"/>
      <c r="E181" s="233"/>
      <c r="F181" s="215" t="s">
        <v>614</v>
      </c>
      <c r="G181" s="216" t="s">
        <v>128</v>
      </c>
    </row>
    <row r="182" spans="1:7" ht="15.75" thickBot="1">
      <c r="A182" s="84" t="s">
        <v>1706</v>
      </c>
      <c r="B182" s="27"/>
      <c r="C182" s="4"/>
      <c r="D182" s="236"/>
      <c r="E182" s="234"/>
      <c r="F182" s="217" t="s">
        <v>617</v>
      </c>
      <c r="G182" s="218" t="s">
        <v>618</v>
      </c>
    </row>
    <row r="183" spans="1:7" ht="15.75" thickBot="1">
      <c r="A183" s="3" t="s">
        <v>599</v>
      </c>
      <c r="B183" s="27"/>
      <c r="C183" s="29" t="s">
        <v>187</v>
      </c>
      <c r="D183" s="236"/>
      <c r="E183" s="232" t="s">
        <v>621</v>
      </c>
      <c r="F183" s="215" t="s">
        <v>622</v>
      </c>
      <c r="G183" s="216" t="s">
        <v>135</v>
      </c>
    </row>
    <row r="184" spans="1:7" ht="15.75" thickBot="1">
      <c r="A184" s="5" t="s">
        <v>602</v>
      </c>
      <c r="B184" s="28" t="s">
        <v>186</v>
      </c>
      <c r="C184" s="35"/>
      <c r="D184" s="236"/>
      <c r="E184" s="233"/>
      <c r="F184" s="215" t="s">
        <v>621</v>
      </c>
      <c r="G184" s="216" t="s">
        <v>138</v>
      </c>
    </row>
    <row r="185" spans="1:7" ht="15.75" thickBot="1">
      <c r="A185" s="33" t="s">
        <v>604</v>
      </c>
      <c r="B185" s="34"/>
      <c r="C185" s="31">
        <v>110</v>
      </c>
      <c r="D185" s="236"/>
      <c r="E185" s="233"/>
      <c r="F185" s="215" t="s">
        <v>625</v>
      </c>
      <c r="G185" s="216" t="s">
        <v>136</v>
      </c>
    </row>
    <row r="186" spans="1:7" ht="48.75" thickBot="1">
      <c r="A186" s="12" t="s">
        <v>607</v>
      </c>
      <c r="B186" s="117" t="s">
        <v>608</v>
      </c>
      <c r="C186" s="32">
        <v>120</v>
      </c>
      <c r="D186" s="236"/>
      <c r="E186" s="233"/>
      <c r="F186" s="215" t="s">
        <v>627</v>
      </c>
      <c r="G186" s="216" t="s">
        <v>139</v>
      </c>
    </row>
    <row r="187" spans="1:7" ht="96.75" thickBot="1">
      <c r="A187" s="12" t="s">
        <v>611</v>
      </c>
      <c r="B187" s="117" t="s">
        <v>1933</v>
      </c>
      <c r="C187" s="32">
        <v>130</v>
      </c>
      <c r="D187" s="236"/>
      <c r="E187" s="233"/>
      <c r="F187" s="215" t="s">
        <v>630</v>
      </c>
      <c r="G187" s="216" t="s">
        <v>137</v>
      </c>
    </row>
    <row r="188" spans="1:7" ht="48.75" thickBot="1">
      <c r="A188" s="7" t="s">
        <v>613</v>
      </c>
      <c r="B188" s="117" t="s">
        <v>1934</v>
      </c>
      <c r="C188" s="32">
        <v>140</v>
      </c>
      <c r="D188" s="236"/>
      <c r="E188" s="233"/>
      <c r="F188" s="215" t="s">
        <v>633</v>
      </c>
      <c r="G188" s="216" t="s">
        <v>634</v>
      </c>
    </row>
    <row r="189" spans="1:7" ht="24.75" thickBot="1">
      <c r="A189" s="7" t="s">
        <v>615</v>
      </c>
      <c r="B189" s="117" t="s">
        <v>616</v>
      </c>
      <c r="C189" s="35"/>
      <c r="D189" s="236"/>
      <c r="E189" s="234"/>
      <c r="F189" s="217" t="s">
        <v>636</v>
      </c>
      <c r="G189" s="218" t="s">
        <v>637</v>
      </c>
    </row>
    <row r="190" spans="1:7" ht="15.75" thickBot="1">
      <c r="A190" s="33" t="s">
        <v>619</v>
      </c>
      <c r="B190" s="34"/>
      <c r="C190" s="32">
        <v>200</v>
      </c>
      <c r="D190" s="236"/>
      <c r="E190" s="232" t="s">
        <v>639</v>
      </c>
      <c r="F190" s="215" t="s">
        <v>640</v>
      </c>
      <c r="G190" s="216" t="s">
        <v>129</v>
      </c>
    </row>
    <row r="191" spans="1:7" ht="15.75" thickBot="1">
      <c r="A191" s="5" t="s">
        <v>619</v>
      </c>
      <c r="B191" s="30" t="s">
        <v>620</v>
      </c>
      <c r="C191" s="35"/>
      <c r="D191" s="236"/>
      <c r="E191" s="233"/>
      <c r="F191" s="215" t="s">
        <v>643</v>
      </c>
      <c r="G191" s="216" t="s">
        <v>644</v>
      </c>
    </row>
    <row r="192" spans="1:7" ht="15.75" thickBot="1">
      <c r="A192" s="33" t="s">
        <v>623</v>
      </c>
      <c r="B192" s="34"/>
      <c r="C192" s="32">
        <v>311</v>
      </c>
      <c r="D192" s="236"/>
      <c r="E192" s="233"/>
      <c r="F192" s="215" t="s">
        <v>647</v>
      </c>
      <c r="G192" s="216" t="s">
        <v>648</v>
      </c>
    </row>
    <row r="193" spans="1:7" ht="48.75" thickBot="1">
      <c r="A193" s="7" t="s">
        <v>623</v>
      </c>
      <c r="B193" s="117" t="s">
        <v>624</v>
      </c>
      <c r="C193" s="32">
        <v>312</v>
      </c>
      <c r="D193" s="236"/>
      <c r="E193" s="233"/>
      <c r="F193" s="215" t="s">
        <v>650</v>
      </c>
      <c r="G193" s="216" t="s">
        <v>130</v>
      </c>
    </row>
    <row r="194" spans="1:7" ht="72.75" thickBot="1">
      <c r="A194" s="12" t="s">
        <v>626</v>
      </c>
      <c r="B194" s="118" t="s">
        <v>1931</v>
      </c>
      <c r="C194" s="32">
        <v>313</v>
      </c>
      <c r="D194" s="236"/>
      <c r="E194" s="233"/>
      <c r="F194" s="215" t="s">
        <v>651</v>
      </c>
      <c r="G194" s="216" t="s">
        <v>133</v>
      </c>
    </row>
    <row r="195" spans="1:7" ht="24.75" thickBot="1">
      <c r="A195" s="12" t="s">
        <v>628</v>
      </c>
      <c r="B195" s="119" t="s">
        <v>629</v>
      </c>
      <c r="C195" s="70">
        <v>321</v>
      </c>
      <c r="D195" s="236"/>
      <c r="E195" s="233"/>
      <c r="F195" s="215" t="s">
        <v>653</v>
      </c>
      <c r="G195" s="216" t="s">
        <v>132</v>
      </c>
    </row>
    <row r="196" spans="1:7" ht="15.75" thickBot="1">
      <c r="A196" s="12" t="s">
        <v>631</v>
      </c>
      <c r="B196" s="117" t="s">
        <v>1932</v>
      </c>
      <c r="C196" s="70">
        <v>322</v>
      </c>
      <c r="D196" s="236"/>
      <c r="E196" s="233"/>
      <c r="F196" s="215" t="s">
        <v>655</v>
      </c>
      <c r="G196" s="216" t="s">
        <v>656</v>
      </c>
    </row>
    <row r="197" spans="1:7" ht="15.75" thickBot="1">
      <c r="A197" s="12" t="s">
        <v>635</v>
      </c>
      <c r="B197" s="117" t="s">
        <v>1932</v>
      </c>
      <c r="C197" s="35"/>
      <c r="D197" s="236"/>
      <c r="E197" s="233"/>
      <c r="F197" s="215" t="s">
        <v>659</v>
      </c>
      <c r="G197" s="216" t="s">
        <v>660</v>
      </c>
    </row>
    <row r="198" spans="1:7" ht="15.75" thickBot="1">
      <c r="A198" s="33" t="s">
        <v>638</v>
      </c>
      <c r="B198" s="34"/>
      <c r="C198" s="32">
        <v>411</v>
      </c>
      <c r="D198" s="236"/>
      <c r="E198" s="233"/>
      <c r="F198" s="215" t="s">
        <v>662</v>
      </c>
      <c r="G198" s="216" t="s">
        <v>663</v>
      </c>
    </row>
    <row r="199" spans="1:7" ht="26.25" thickBot="1">
      <c r="A199" s="12" t="s">
        <v>641</v>
      </c>
      <c r="B199" s="30" t="s">
        <v>642</v>
      </c>
      <c r="C199" s="246">
        <v>412</v>
      </c>
      <c r="D199" s="236"/>
      <c r="E199" s="233"/>
      <c r="F199" s="215" t="s">
        <v>665</v>
      </c>
      <c r="G199" s="216" t="s">
        <v>666</v>
      </c>
    </row>
    <row r="200" spans="1:7" ht="25.5">
      <c r="A200" s="243" t="s">
        <v>645</v>
      </c>
      <c r="B200" s="36" t="s">
        <v>646</v>
      </c>
      <c r="C200" s="247"/>
      <c r="D200" s="236"/>
      <c r="E200" s="233"/>
      <c r="F200" s="215" t="s">
        <v>668</v>
      </c>
      <c r="G200" s="216" t="s">
        <v>134</v>
      </c>
    </row>
    <row r="201" spans="1:7" ht="39" thickBot="1">
      <c r="A201" s="244"/>
      <c r="B201" s="37" t="s">
        <v>649</v>
      </c>
      <c r="C201" s="248"/>
      <c r="D201" s="236"/>
      <c r="E201" s="233"/>
      <c r="F201" s="215" t="s">
        <v>670</v>
      </c>
      <c r="G201" s="216" t="s">
        <v>671</v>
      </c>
    </row>
    <row r="202" spans="1:7" ht="15.75" thickBot="1">
      <c r="A202" s="245"/>
      <c r="B202" s="38"/>
      <c r="C202" s="32">
        <v>421</v>
      </c>
      <c r="D202" s="236"/>
      <c r="E202" s="233"/>
      <c r="F202" s="215" t="s">
        <v>673</v>
      </c>
      <c r="G202" s="216" t="s">
        <v>131</v>
      </c>
    </row>
    <row r="203" spans="1:7" ht="15.75" thickBot="1">
      <c r="A203" s="7" t="s">
        <v>652</v>
      </c>
      <c r="B203" s="30" t="s">
        <v>632</v>
      </c>
      <c r="C203" s="32">
        <v>422</v>
      </c>
      <c r="D203" s="236"/>
      <c r="E203" s="234"/>
      <c r="F203" s="217" t="s">
        <v>675</v>
      </c>
      <c r="G203" s="218" t="s">
        <v>676</v>
      </c>
    </row>
    <row r="204" spans="1:7" ht="15.75" thickBot="1">
      <c r="A204" s="7" t="s">
        <v>654</v>
      </c>
      <c r="B204" s="30" t="s">
        <v>632</v>
      </c>
      <c r="C204" s="32">
        <v>431</v>
      </c>
      <c r="D204" s="235" t="s">
        <v>2991</v>
      </c>
      <c r="E204" s="232" t="s">
        <v>718</v>
      </c>
      <c r="F204" s="215" t="s">
        <v>719</v>
      </c>
      <c r="G204" s="216" t="s">
        <v>89</v>
      </c>
    </row>
    <row r="205" spans="1:7" ht="51.75" thickBot="1">
      <c r="A205" s="7" t="s">
        <v>657</v>
      </c>
      <c r="B205" s="30" t="s">
        <v>658</v>
      </c>
      <c r="C205" s="70">
        <v>441</v>
      </c>
      <c r="D205" s="236"/>
      <c r="E205" s="233"/>
      <c r="F205" s="215" t="s">
        <v>720</v>
      </c>
      <c r="G205" s="216" t="s">
        <v>721</v>
      </c>
    </row>
    <row r="206" spans="1:7" ht="15.75" thickBot="1">
      <c r="A206" s="7" t="s">
        <v>661</v>
      </c>
      <c r="B206" s="30" t="s">
        <v>632</v>
      </c>
      <c r="C206" s="70">
        <v>442</v>
      </c>
      <c r="D206" s="236"/>
      <c r="E206" s="233"/>
      <c r="F206" s="215" t="s">
        <v>722</v>
      </c>
      <c r="G206" s="216" t="s">
        <v>723</v>
      </c>
    </row>
    <row r="207" spans="1:7" ht="15.75" thickBot="1">
      <c r="A207" s="7" t="s">
        <v>664</v>
      </c>
      <c r="B207" s="30" t="s">
        <v>632</v>
      </c>
      <c r="C207" s="35"/>
      <c r="D207" s="236"/>
      <c r="E207" s="233"/>
      <c r="F207" s="215" t="s">
        <v>724</v>
      </c>
      <c r="G207" s="216" t="s">
        <v>725</v>
      </c>
    </row>
    <row r="208" spans="1:7" ht="15.75" thickBot="1">
      <c r="A208" s="33" t="s">
        <v>667</v>
      </c>
      <c r="B208" s="34"/>
      <c r="C208" s="40">
        <v>511</v>
      </c>
      <c r="D208" s="236"/>
      <c r="E208" s="233"/>
      <c r="F208" s="215" t="s">
        <v>726</v>
      </c>
      <c r="G208" s="216" t="s">
        <v>727</v>
      </c>
    </row>
    <row r="209" spans="1:7" ht="120.75" thickBot="1">
      <c r="A209" s="39" t="s">
        <v>669</v>
      </c>
      <c r="B209" s="117" t="s">
        <v>1935</v>
      </c>
      <c r="C209" s="40">
        <v>512</v>
      </c>
      <c r="D209" s="236"/>
      <c r="E209" s="233"/>
      <c r="F209" s="215" t="s">
        <v>728</v>
      </c>
      <c r="G209" s="216" t="s">
        <v>729</v>
      </c>
    </row>
    <row r="210" spans="1:7" ht="15" customHeight="1" thickBot="1">
      <c r="A210" s="39" t="s">
        <v>672</v>
      </c>
      <c r="B210" s="120" t="s">
        <v>1936</v>
      </c>
      <c r="C210" s="40">
        <v>513</v>
      </c>
      <c r="D210" s="236"/>
      <c r="E210" s="233"/>
      <c r="F210" s="215" t="s">
        <v>730</v>
      </c>
      <c r="G210" s="216" t="s">
        <v>731</v>
      </c>
    </row>
    <row r="211" spans="1:7" ht="84.75" thickBot="1">
      <c r="A211" s="39" t="s">
        <v>674</v>
      </c>
      <c r="B211" s="117" t="s">
        <v>1937</v>
      </c>
      <c r="C211" s="31">
        <v>514</v>
      </c>
      <c r="D211" s="236"/>
      <c r="E211" s="233"/>
      <c r="F211" s="215" t="s">
        <v>732</v>
      </c>
      <c r="G211" s="216" t="s">
        <v>733</v>
      </c>
    </row>
    <row r="212" spans="1:7" ht="48.75" thickBot="1">
      <c r="A212" s="41" t="s">
        <v>677</v>
      </c>
      <c r="B212" s="117" t="s">
        <v>1938</v>
      </c>
      <c r="C212" s="109">
        <v>515</v>
      </c>
      <c r="D212" s="236"/>
      <c r="E212" s="233"/>
      <c r="F212" s="215" t="s">
        <v>734</v>
      </c>
      <c r="G212" s="216" t="s">
        <v>735</v>
      </c>
    </row>
    <row r="213" spans="1:7" ht="96.75" thickBot="1">
      <c r="A213" s="108" t="s">
        <v>680</v>
      </c>
      <c r="B213" s="117" t="s">
        <v>681</v>
      </c>
      <c r="C213" s="32">
        <v>516</v>
      </c>
      <c r="D213" s="236"/>
      <c r="E213" s="233"/>
      <c r="F213" s="215" t="s">
        <v>736</v>
      </c>
      <c r="G213" s="216" t="s">
        <v>737</v>
      </c>
    </row>
    <row r="214" spans="1:7" ht="72.75" thickBot="1">
      <c r="A214" s="7" t="s">
        <v>684</v>
      </c>
      <c r="B214" s="117" t="s">
        <v>685</v>
      </c>
      <c r="C214" s="32">
        <v>517</v>
      </c>
      <c r="D214" s="236"/>
      <c r="E214" s="233"/>
      <c r="F214" s="215" t="s">
        <v>738</v>
      </c>
      <c r="G214" s="216" t="s">
        <v>739</v>
      </c>
    </row>
    <row r="215" spans="1:7" ht="60.75" thickBot="1">
      <c r="A215" s="7" t="s">
        <v>687</v>
      </c>
      <c r="B215" s="121" t="s">
        <v>1939</v>
      </c>
      <c r="C215" s="70">
        <v>521</v>
      </c>
      <c r="D215" s="236"/>
      <c r="E215" s="233"/>
      <c r="F215" s="215" t="s">
        <v>740</v>
      </c>
      <c r="G215" s="216" t="s">
        <v>741</v>
      </c>
    </row>
    <row r="216" spans="1:7" ht="15.75" thickBot="1">
      <c r="A216" s="7" t="s">
        <v>689</v>
      </c>
      <c r="B216" s="119" t="s">
        <v>632</v>
      </c>
      <c r="C216" s="70">
        <v>522</v>
      </c>
      <c r="D216" s="236"/>
      <c r="E216" s="233"/>
      <c r="F216" s="215" t="s">
        <v>742</v>
      </c>
      <c r="G216" s="216" t="s">
        <v>743</v>
      </c>
    </row>
    <row r="217" spans="1:7" ht="48.75" thickBot="1">
      <c r="A217" s="7" t="s">
        <v>691</v>
      </c>
      <c r="B217" s="117" t="s">
        <v>692</v>
      </c>
      <c r="C217" s="70">
        <v>523</v>
      </c>
      <c r="D217" s="236"/>
      <c r="E217" s="233"/>
      <c r="F217" s="215" t="s">
        <v>744</v>
      </c>
      <c r="G217" s="216" t="s">
        <v>745</v>
      </c>
    </row>
    <row r="218" spans="1:7" ht="48.75" thickBot="1">
      <c r="A218" s="7" t="s">
        <v>694</v>
      </c>
      <c r="B218" s="117" t="s">
        <v>695</v>
      </c>
      <c r="C218" s="70">
        <v>524</v>
      </c>
      <c r="D218" s="236"/>
      <c r="E218" s="233"/>
      <c r="F218" s="215" t="s">
        <v>746</v>
      </c>
      <c r="G218" s="216" t="s">
        <v>747</v>
      </c>
    </row>
    <row r="219" spans="1:7" ht="15.75" thickBot="1">
      <c r="A219" s="7" t="s">
        <v>697</v>
      </c>
      <c r="B219" s="117" t="s">
        <v>632</v>
      </c>
      <c r="C219" s="70">
        <v>525</v>
      </c>
      <c r="D219" s="236"/>
      <c r="E219" s="233"/>
      <c r="F219" s="215" t="s">
        <v>748</v>
      </c>
      <c r="G219" s="216" t="s">
        <v>749</v>
      </c>
    </row>
    <row r="220" spans="1:7" ht="48.75" thickBot="1">
      <c r="A220" s="7" t="s">
        <v>698</v>
      </c>
      <c r="B220" s="117" t="s">
        <v>699</v>
      </c>
      <c r="C220" s="70">
        <v>526</v>
      </c>
      <c r="D220" s="236"/>
      <c r="E220" s="233"/>
      <c r="F220" s="215" t="s">
        <v>750</v>
      </c>
      <c r="G220" s="216" t="s">
        <v>751</v>
      </c>
    </row>
    <row r="221" spans="1:7" ht="36.75" thickBot="1">
      <c r="A221" s="7" t="s">
        <v>701</v>
      </c>
      <c r="B221" s="117" t="s">
        <v>702</v>
      </c>
      <c r="C221" s="70">
        <v>527</v>
      </c>
      <c r="D221" s="236"/>
      <c r="E221" s="233"/>
      <c r="F221" s="215" t="s">
        <v>752</v>
      </c>
      <c r="G221" s="216" t="s">
        <v>753</v>
      </c>
    </row>
    <row r="222" spans="1:7" ht="24.75" thickBot="1">
      <c r="A222" s="7" t="s">
        <v>704</v>
      </c>
      <c r="B222" s="117" t="s">
        <v>705</v>
      </c>
      <c r="C222" s="35"/>
      <c r="D222" s="236"/>
      <c r="E222" s="233"/>
      <c r="F222" s="215" t="s">
        <v>754</v>
      </c>
      <c r="G222" s="216" t="s">
        <v>755</v>
      </c>
    </row>
    <row r="223" spans="1:7" ht="15.75" thickBot="1">
      <c r="A223" s="33" t="s">
        <v>707</v>
      </c>
      <c r="B223" s="34"/>
      <c r="C223" s="32">
        <v>999</v>
      </c>
      <c r="D223" s="236"/>
      <c r="E223" s="233"/>
      <c r="F223" s="215" t="s">
        <v>756</v>
      </c>
      <c r="G223" s="216" t="s">
        <v>140</v>
      </c>
    </row>
    <row r="224" spans="1:7" ht="36.75" thickBot="1">
      <c r="A224" s="42" t="s">
        <v>709</v>
      </c>
      <c r="B224" s="120" t="s">
        <v>710</v>
      </c>
      <c r="D224" s="236"/>
      <c r="E224" s="234"/>
      <c r="F224" s="217" t="s">
        <v>757</v>
      </c>
      <c r="G224" s="218" t="s">
        <v>758</v>
      </c>
    </row>
    <row r="225" spans="1:7">
      <c r="D225" s="236"/>
      <c r="E225" s="232" t="s">
        <v>759</v>
      </c>
      <c r="F225" s="215" t="s">
        <v>760</v>
      </c>
      <c r="G225" s="216" t="s">
        <v>761</v>
      </c>
    </row>
    <row r="226" spans="1:7">
      <c r="D226" s="236"/>
      <c r="E226" s="233"/>
      <c r="F226" s="215" t="s">
        <v>762</v>
      </c>
      <c r="G226" s="216" t="s">
        <v>763</v>
      </c>
    </row>
    <row r="227" spans="1:7">
      <c r="A227" s="179"/>
      <c r="B227" s="179"/>
      <c r="D227" s="236"/>
      <c r="E227" s="233"/>
      <c r="F227" s="215" t="s">
        <v>764</v>
      </c>
      <c r="G227" s="216" t="s">
        <v>765</v>
      </c>
    </row>
    <row r="228" spans="1:7">
      <c r="A228" s="179"/>
      <c r="B228" s="179"/>
      <c r="D228" s="236"/>
      <c r="E228" s="233"/>
      <c r="F228" s="215" t="s">
        <v>766</v>
      </c>
      <c r="G228" s="216" t="s">
        <v>767</v>
      </c>
    </row>
    <row r="229" spans="1:7">
      <c r="A229" s="180"/>
      <c r="B229" s="180"/>
      <c r="D229" s="236"/>
      <c r="E229" s="233"/>
      <c r="F229" s="215" t="s">
        <v>768</v>
      </c>
      <c r="G229" s="216" t="s">
        <v>769</v>
      </c>
    </row>
    <row r="230" spans="1:7">
      <c r="A230" s="180"/>
      <c r="B230" s="180"/>
      <c r="D230" s="236"/>
      <c r="E230" s="233"/>
      <c r="F230" s="215" t="s">
        <v>770</v>
      </c>
      <c r="G230" s="216" t="s">
        <v>771</v>
      </c>
    </row>
    <row r="231" spans="1:7">
      <c r="A231" s="180"/>
      <c r="B231" s="181"/>
      <c r="D231" s="236"/>
      <c r="E231" s="233"/>
      <c r="F231" s="215" t="s">
        <v>772</v>
      </c>
      <c r="G231" s="216" t="s">
        <v>773</v>
      </c>
    </row>
    <row r="232" spans="1:7">
      <c r="A232" s="182"/>
      <c r="B232" s="183"/>
      <c r="D232" s="236"/>
      <c r="E232" s="233"/>
      <c r="F232" s="215" t="s">
        <v>774</v>
      </c>
      <c r="G232" s="216" t="s">
        <v>775</v>
      </c>
    </row>
    <row r="233" spans="1:7">
      <c r="A233" s="182"/>
      <c r="B233" s="183"/>
      <c r="D233" s="236"/>
      <c r="E233" s="233"/>
      <c r="F233" s="215" t="s">
        <v>776</v>
      </c>
      <c r="G233" s="216" t="s">
        <v>777</v>
      </c>
    </row>
    <row r="234" spans="1:7">
      <c r="D234" s="236"/>
      <c r="E234" s="233"/>
      <c r="F234" s="215" t="s">
        <v>778</v>
      </c>
      <c r="G234" s="216" t="s">
        <v>779</v>
      </c>
    </row>
    <row r="235" spans="1:7" ht="15.75" thickBot="1">
      <c r="D235" s="240"/>
      <c r="E235" s="234"/>
      <c r="F235" s="217" t="s">
        <v>780</v>
      </c>
      <c r="G235" s="218" t="s">
        <v>781</v>
      </c>
    </row>
    <row r="236" spans="1:7">
      <c r="D236" s="235" t="s">
        <v>2992</v>
      </c>
      <c r="E236" s="232" t="s">
        <v>782</v>
      </c>
      <c r="F236" s="215" t="s">
        <v>782</v>
      </c>
      <c r="G236" s="216" t="s">
        <v>49</v>
      </c>
    </row>
    <row r="237" spans="1:7">
      <c r="D237" s="236"/>
      <c r="E237" s="233"/>
      <c r="F237" s="215" t="s">
        <v>783</v>
      </c>
      <c r="G237" s="216" t="s">
        <v>50</v>
      </c>
    </row>
    <row r="238" spans="1:7">
      <c r="D238" s="236"/>
      <c r="E238" s="233"/>
      <c r="F238" s="215" t="s">
        <v>784</v>
      </c>
      <c r="G238" s="216" t="s">
        <v>51</v>
      </c>
    </row>
    <row r="239" spans="1:7">
      <c r="D239" s="236"/>
      <c r="E239" s="233"/>
      <c r="F239" s="215" t="s">
        <v>785</v>
      </c>
      <c r="G239" s="216" t="s">
        <v>52</v>
      </c>
    </row>
    <row r="240" spans="1:7">
      <c r="D240" s="236"/>
      <c r="E240" s="233"/>
      <c r="F240" s="215" t="s">
        <v>786</v>
      </c>
      <c r="G240" s="216" t="s">
        <v>787</v>
      </c>
    </row>
    <row r="241" spans="4:7">
      <c r="D241" s="236"/>
      <c r="E241" s="233"/>
      <c r="F241" s="215" t="s">
        <v>788</v>
      </c>
      <c r="G241" s="216" t="s">
        <v>789</v>
      </c>
    </row>
    <row r="242" spans="4:7">
      <c r="D242" s="236"/>
      <c r="E242" s="233"/>
      <c r="F242" s="215" t="s">
        <v>790</v>
      </c>
      <c r="G242" s="216" t="s">
        <v>53</v>
      </c>
    </row>
    <row r="243" spans="4:7" ht="15.75" thickBot="1">
      <c r="D243" s="236"/>
      <c r="E243" s="234"/>
      <c r="F243" s="217" t="s">
        <v>791</v>
      </c>
      <c r="G243" s="218" t="s">
        <v>792</v>
      </c>
    </row>
    <row r="244" spans="4:7">
      <c r="D244" s="236"/>
      <c r="E244" s="232" t="s">
        <v>793</v>
      </c>
      <c r="F244" s="215" t="s">
        <v>794</v>
      </c>
      <c r="G244" s="216" t="s">
        <v>54</v>
      </c>
    </row>
    <row r="245" spans="4:7">
      <c r="D245" s="236"/>
      <c r="E245" s="233"/>
      <c r="F245" s="215" t="s">
        <v>795</v>
      </c>
      <c r="G245" s="216" t="s">
        <v>796</v>
      </c>
    </row>
    <row r="246" spans="4:7">
      <c r="D246" s="236"/>
      <c r="E246" s="233"/>
      <c r="F246" s="215" t="s">
        <v>797</v>
      </c>
      <c r="G246" s="216" t="s">
        <v>798</v>
      </c>
    </row>
    <row r="247" spans="4:7" ht="15.75" thickBot="1">
      <c r="D247" s="240"/>
      <c r="E247" s="234"/>
      <c r="F247" s="217" t="s">
        <v>799</v>
      </c>
      <c r="G247" s="218" t="s">
        <v>55</v>
      </c>
    </row>
    <row r="248" spans="4:7">
      <c r="D248" s="235" t="s">
        <v>785</v>
      </c>
      <c r="E248" s="232" t="s">
        <v>800</v>
      </c>
      <c r="F248" s="215" t="s">
        <v>801</v>
      </c>
      <c r="G248" s="216" t="s">
        <v>0</v>
      </c>
    </row>
    <row r="249" spans="4:7">
      <c r="D249" s="236"/>
      <c r="E249" s="233"/>
      <c r="F249" s="215" t="s">
        <v>802</v>
      </c>
      <c r="G249" s="216" t="s">
        <v>1</v>
      </c>
    </row>
    <row r="250" spans="4:7">
      <c r="D250" s="236"/>
      <c r="E250" s="233"/>
      <c r="F250" s="215" t="s">
        <v>803</v>
      </c>
      <c r="G250" s="216" t="s">
        <v>804</v>
      </c>
    </row>
    <row r="251" spans="4:7">
      <c r="D251" s="236"/>
      <c r="E251" s="233"/>
      <c r="F251" s="215" t="s">
        <v>805</v>
      </c>
      <c r="G251" s="216" t="s">
        <v>2</v>
      </c>
    </row>
    <row r="252" spans="4:7">
      <c r="D252" s="236"/>
      <c r="E252" s="233"/>
      <c r="F252" s="215" t="s">
        <v>806</v>
      </c>
      <c r="G252" s="216" t="s">
        <v>3</v>
      </c>
    </row>
    <row r="253" spans="4:7">
      <c r="D253" s="236"/>
      <c r="E253" s="233"/>
      <c r="F253" s="215" t="s">
        <v>807</v>
      </c>
      <c r="G253" s="216" t="s">
        <v>808</v>
      </c>
    </row>
    <row r="254" spans="4:7">
      <c r="D254" s="236"/>
      <c r="E254" s="233"/>
      <c r="F254" s="215" t="s">
        <v>800</v>
      </c>
      <c r="G254" s="216" t="s">
        <v>4</v>
      </c>
    </row>
    <row r="255" spans="4:7">
      <c r="D255" s="236"/>
      <c r="E255" s="233"/>
      <c r="F255" s="215" t="s">
        <v>809</v>
      </c>
      <c r="G255" s="216" t="s">
        <v>5</v>
      </c>
    </row>
    <row r="256" spans="4:7" ht="15.75" thickBot="1">
      <c r="D256" s="236"/>
      <c r="E256" s="234"/>
      <c r="F256" s="217" t="s">
        <v>810</v>
      </c>
      <c r="G256" s="218" t="s">
        <v>811</v>
      </c>
    </row>
    <row r="257" spans="4:7">
      <c r="D257" s="236"/>
      <c r="E257" s="232" t="s">
        <v>812</v>
      </c>
      <c r="F257" s="215" t="s">
        <v>813</v>
      </c>
      <c r="G257" s="216" t="s">
        <v>6</v>
      </c>
    </row>
    <row r="258" spans="4:7">
      <c r="D258" s="236"/>
      <c r="E258" s="233"/>
      <c r="F258" s="215" t="s">
        <v>814</v>
      </c>
      <c r="G258" s="216" t="s">
        <v>7</v>
      </c>
    </row>
    <row r="259" spans="4:7">
      <c r="D259" s="236"/>
      <c r="E259" s="233"/>
      <c r="F259" s="215" t="s">
        <v>815</v>
      </c>
      <c r="G259" s="216" t="s">
        <v>816</v>
      </c>
    </row>
    <row r="260" spans="4:7">
      <c r="D260" s="236"/>
      <c r="E260" s="233"/>
      <c r="F260" s="215" t="s">
        <v>817</v>
      </c>
      <c r="G260" s="216" t="s">
        <v>818</v>
      </c>
    </row>
    <row r="261" spans="4:7">
      <c r="D261" s="236"/>
      <c r="E261" s="233"/>
      <c r="F261" s="215" t="s">
        <v>819</v>
      </c>
      <c r="G261" s="216" t="s">
        <v>820</v>
      </c>
    </row>
    <row r="262" spans="4:7">
      <c r="D262" s="236"/>
      <c r="E262" s="233"/>
      <c r="F262" s="215" t="s">
        <v>821</v>
      </c>
      <c r="G262" s="216" t="s">
        <v>822</v>
      </c>
    </row>
    <row r="263" spans="4:7">
      <c r="D263" s="236"/>
      <c r="E263" s="233"/>
      <c r="F263" s="215" t="s">
        <v>823</v>
      </c>
      <c r="G263" s="216" t="s">
        <v>8</v>
      </c>
    </row>
    <row r="264" spans="4:7">
      <c r="D264" s="236"/>
      <c r="E264" s="233"/>
      <c r="F264" s="215" t="s">
        <v>824</v>
      </c>
      <c r="G264" s="216" t="s">
        <v>9</v>
      </c>
    </row>
    <row r="265" spans="4:7">
      <c r="D265" s="236"/>
      <c r="E265" s="233"/>
      <c r="F265" s="215" t="s">
        <v>825</v>
      </c>
      <c r="G265" s="216" t="s">
        <v>826</v>
      </c>
    </row>
    <row r="266" spans="4:7" ht="15.75" thickBot="1">
      <c r="D266" s="236"/>
      <c r="E266" s="234"/>
      <c r="F266" s="217" t="s">
        <v>827</v>
      </c>
      <c r="G266" s="218" t="s">
        <v>10</v>
      </c>
    </row>
    <row r="267" spans="4:7">
      <c r="D267" s="236"/>
      <c r="E267" s="232" t="s">
        <v>828</v>
      </c>
      <c r="F267" s="215" t="s">
        <v>828</v>
      </c>
      <c r="G267" s="216" t="s">
        <v>11</v>
      </c>
    </row>
    <row r="268" spans="4:7">
      <c r="D268" s="236"/>
      <c r="E268" s="233"/>
      <c r="F268" s="215" t="s">
        <v>829</v>
      </c>
      <c r="G268" s="216" t="s">
        <v>830</v>
      </c>
    </row>
    <row r="269" spans="4:7">
      <c r="D269" s="236"/>
      <c r="E269" s="233"/>
      <c r="F269" s="215" t="s">
        <v>831</v>
      </c>
      <c r="G269" s="216" t="s">
        <v>832</v>
      </c>
    </row>
    <row r="270" spans="4:7">
      <c r="D270" s="236"/>
      <c r="E270" s="233"/>
      <c r="F270" s="215" t="s">
        <v>833</v>
      </c>
      <c r="G270" s="216" t="s">
        <v>834</v>
      </c>
    </row>
    <row r="271" spans="4:7">
      <c r="D271" s="236"/>
      <c r="E271" s="233"/>
      <c r="F271" s="215" t="s">
        <v>835</v>
      </c>
      <c r="G271" s="216" t="s">
        <v>836</v>
      </c>
    </row>
    <row r="272" spans="4:7">
      <c r="D272" s="236"/>
      <c r="E272" s="233"/>
      <c r="F272" s="215" t="s">
        <v>837</v>
      </c>
      <c r="G272" s="216" t="s">
        <v>838</v>
      </c>
    </row>
    <row r="273" spans="4:7" ht="15.75" thickBot="1">
      <c r="D273" s="236"/>
      <c r="E273" s="234"/>
      <c r="F273" s="217" t="s">
        <v>839</v>
      </c>
      <c r="G273" s="218" t="s">
        <v>840</v>
      </c>
    </row>
    <row r="274" spans="4:7">
      <c r="D274" s="236"/>
      <c r="E274" s="232" t="s">
        <v>841</v>
      </c>
      <c r="F274" s="215" t="s">
        <v>842</v>
      </c>
      <c r="G274" s="216" t="s">
        <v>12</v>
      </c>
    </row>
    <row r="275" spans="4:7">
      <c r="D275" s="236"/>
      <c r="E275" s="233"/>
      <c r="F275" s="215" t="s">
        <v>843</v>
      </c>
      <c r="G275" s="216" t="s">
        <v>13</v>
      </c>
    </row>
    <row r="276" spans="4:7">
      <c r="D276" s="236"/>
      <c r="E276" s="233"/>
      <c r="F276" s="215" t="s">
        <v>844</v>
      </c>
      <c r="G276" s="216" t="s">
        <v>14</v>
      </c>
    </row>
    <row r="277" spans="4:7" ht="15.75" thickBot="1">
      <c r="D277" s="240"/>
      <c r="E277" s="234"/>
      <c r="F277" s="217" t="s">
        <v>841</v>
      </c>
      <c r="G277" s="218" t="s">
        <v>15</v>
      </c>
    </row>
    <row r="278" spans="4:7">
      <c r="D278" s="237" t="s">
        <v>846</v>
      </c>
      <c r="E278" s="232" t="s">
        <v>845</v>
      </c>
      <c r="F278" s="215" t="s">
        <v>845</v>
      </c>
      <c r="G278" s="216" t="s">
        <v>16</v>
      </c>
    </row>
    <row r="279" spans="4:7" ht="15.75" customHeight="1" thickBot="1">
      <c r="D279" s="238"/>
      <c r="E279" s="234"/>
      <c r="F279" s="217" t="s">
        <v>847</v>
      </c>
      <c r="G279" s="218" t="s">
        <v>848</v>
      </c>
    </row>
    <row r="280" spans="4:7">
      <c r="D280" s="238"/>
      <c r="E280" s="232" t="s">
        <v>849</v>
      </c>
      <c r="F280" s="215" t="s">
        <v>849</v>
      </c>
      <c r="G280" s="216" t="s">
        <v>17</v>
      </c>
    </row>
    <row r="281" spans="4:7">
      <c r="D281" s="238"/>
      <c r="E281" s="233"/>
      <c r="F281" s="215" t="s">
        <v>850</v>
      </c>
      <c r="G281" s="216" t="s">
        <v>18</v>
      </c>
    </row>
    <row r="282" spans="4:7" ht="15.75" thickBot="1">
      <c r="D282" s="238"/>
      <c r="E282" s="234"/>
      <c r="F282" s="217" t="s">
        <v>851</v>
      </c>
      <c r="G282" s="218" t="s">
        <v>852</v>
      </c>
    </row>
    <row r="283" spans="4:7">
      <c r="D283" s="238"/>
      <c r="E283" s="232" t="s">
        <v>853</v>
      </c>
      <c r="F283" s="215" t="s">
        <v>854</v>
      </c>
      <c r="G283" s="216" t="s">
        <v>19</v>
      </c>
    </row>
    <row r="284" spans="4:7">
      <c r="D284" s="238"/>
      <c r="E284" s="233"/>
      <c r="F284" s="215" t="s">
        <v>855</v>
      </c>
      <c r="G284" s="216" t="s">
        <v>856</v>
      </c>
    </row>
    <row r="285" spans="4:7" ht="15.75" thickBot="1">
      <c r="D285" s="238"/>
      <c r="E285" s="234"/>
      <c r="F285" s="217" t="s">
        <v>857</v>
      </c>
      <c r="G285" s="218" t="s">
        <v>858</v>
      </c>
    </row>
    <row r="286" spans="4:7">
      <c r="D286" s="238"/>
      <c r="E286" s="232" t="s">
        <v>859</v>
      </c>
      <c r="F286" s="215" t="s">
        <v>860</v>
      </c>
      <c r="G286" s="216" t="s">
        <v>20</v>
      </c>
    </row>
    <row r="287" spans="4:7" ht="15.75" thickBot="1">
      <c r="D287" s="238"/>
      <c r="E287" s="234"/>
      <c r="F287" s="217" t="s">
        <v>861</v>
      </c>
      <c r="G287" s="218" t="s">
        <v>862</v>
      </c>
    </row>
    <row r="288" spans="4:7" ht="15" customHeight="1">
      <c r="D288" s="237" t="s">
        <v>2993</v>
      </c>
      <c r="E288" s="219" t="s">
        <v>863</v>
      </c>
      <c r="F288" s="215" t="s">
        <v>864</v>
      </c>
      <c r="G288" s="216" t="s">
        <v>21</v>
      </c>
    </row>
    <row r="289" spans="4:7">
      <c r="D289" s="238"/>
      <c r="E289" s="220"/>
      <c r="F289" s="215" t="s">
        <v>865</v>
      </c>
      <c r="G289" s="216" t="s">
        <v>866</v>
      </c>
    </row>
    <row r="290" spans="4:7">
      <c r="D290" s="238"/>
      <c r="E290" s="220"/>
      <c r="F290" s="215" t="s">
        <v>867</v>
      </c>
      <c r="G290" s="216" t="s">
        <v>2994</v>
      </c>
    </row>
    <row r="291" spans="4:7" ht="15.75" thickBot="1">
      <c r="D291" s="238"/>
      <c r="E291" s="220"/>
      <c r="F291" s="215" t="s">
        <v>868</v>
      </c>
      <c r="G291" s="216" t="s">
        <v>869</v>
      </c>
    </row>
    <row r="292" spans="4:7">
      <c r="D292" s="238"/>
      <c r="E292" s="232" t="s">
        <v>870</v>
      </c>
      <c r="F292" s="221" t="s">
        <v>2995</v>
      </c>
      <c r="G292" s="222" t="s">
        <v>871</v>
      </c>
    </row>
    <row r="293" spans="4:7" ht="15.75" thickBot="1">
      <c r="D293" s="238"/>
      <c r="E293" s="234"/>
      <c r="F293" s="217" t="s">
        <v>872</v>
      </c>
      <c r="G293" s="218" t="s">
        <v>873</v>
      </c>
    </row>
    <row r="294" spans="4:7">
      <c r="D294" s="238"/>
      <c r="E294" s="232" t="s">
        <v>874</v>
      </c>
      <c r="F294" s="215" t="s">
        <v>875</v>
      </c>
      <c r="G294" s="216" t="s">
        <v>22</v>
      </c>
    </row>
    <row r="295" spans="4:7">
      <c r="D295" s="238"/>
      <c r="E295" s="233"/>
      <c r="F295" s="215" t="s">
        <v>876</v>
      </c>
      <c r="G295" s="216" t="s">
        <v>877</v>
      </c>
    </row>
    <row r="296" spans="4:7" ht="15.75" thickBot="1">
      <c r="D296" s="238"/>
      <c r="E296" s="234"/>
      <c r="F296" s="217" t="s">
        <v>878</v>
      </c>
      <c r="G296" s="218" t="s">
        <v>879</v>
      </c>
    </row>
    <row r="297" spans="4:7">
      <c r="D297" s="238"/>
      <c r="E297" s="232" t="s">
        <v>880</v>
      </c>
      <c r="F297" s="215" t="s">
        <v>881</v>
      </c>
      <c r="G297" s="216" t="s">
        <v>23</v>
      </c>
    </row>
    <row r="298" spans="4:7" ht="15.75" thickBot="1">
      <c r="D298" s="239"/>
      <c r="E298" s="234"/>
      <c r="F298" s="217" t="s">
        <v>882</v>
      </c>
      <c r="G298" s="218" t="s">
        <v>883</v>
      </c>
    </row>
    <row r="299" spans="4:7" ht="15" customHeight="1">
      <c r="D299" s="237" t="s">
        <v>2996</v>
      </c>
      <c r="E299" s="232" t="s">
        <v>884</v>
      </c>
      <c r="F299" s="215" t="s">
        <v>884</v>
      </c>
      <c r="G299" s="216" t="s">
        <v>24</v>
      </c>
    </row>
    <row r="300" spans="4:7">
      <c r="D300" s="238"/>
      <c r="E300" s="233"/>
      <c r="F300" s="215" t="s">
        <v>885</v>
      </c>
      <c r="G300" s="216" t="s">
        <v>25</v>
      </c>
    </row>
    <row r="301" spans="4:7">
      <c r="D301" s="238"/>
      <c r="E301" s="233"/>
      <c r="F301" s="215" t="s">
        <v>886</v>
      </c>
      <c r="G301" s="216" t="s">
        <v>887</v>
      </c>
    </row>
    <row r="302" spans="4:7">
      <c r="D302" s="238"/>
      <c r="E302" s="233"/>
      <c r="F302" s="215" t="s">
        <v>888</v>
      </c>
      <c r="G302" s="216" t="s">
        <v>889</v>
      </c>
    </row>
    <row r="303" spans="4:7">
      <c r="D303" s="238"/>
      <c r="E303" s="233"/>
      <c r="F303" s="215" t="s">
        <v>890</v>
      </c>
      <c r="G303" s="216" t="s">
        <v>891</v>
      </c>
    </row>
    <row r="304" spans="4:7">
      <c r="D304" s="238"/>
      <c r="E304" s="233"/>
      <c r="F304" s="215" t="s">
        <v>892</v>
      </c>
      <c r="G304" s="216" t="s">
        <v>26</v>
      </c>
    </row>
    <row r="305" spans="4:7">
      <c r="D305" s="238"/>
      <c r="E305" s="233"/>
      <c r="F305" s="215" t="s">
        <v>893</v>
      </c>
      <c r="G305" s="216" t="s">
        <v>894</v>
      </c>
    </row>
    <row r="306" spans="4:7">
      <c r="D306" s="238"/>
      <c r="E306" s="233"/>
      <c r="F306" s="215" t="s">
        <v>895</v>
      </c>
      <c r="G306" s="216" t="s">
        <v>27</v>
      </c>
    </row>
    <row r="307" spans="4:7">
      <c r="D307" s="238"/>
      <c r="E307" s="233"/>
      <c r="F307" s="215" t="s">
        <v>896</v>
      </c>
      <c r="G307" s="216" t="s">
        <v>28</v>
      </c>
    </row>
    <row r="308" spans="4:7">
      <c r="D308" s="238"/>
      <c r="E308" s="233"/>
      <c r="F308" s="215" t="s">
        <v>897</v>
      </c>
      <c r="G308" s="216" t="s">
        <v>29</v>
      </c>
    </row>
    <row r="309" spans="4:7">
      <c r="D309" s="238"/>
      <c r="E309" s="233"/>
      <c r="F309" s="215" t="s">
        <v>898</v>
      </c>
      <c r="G309" s="216" t="s">
        <v>899</v>
      </c>
    </row>
    <row r="310" spans="4:7">
      <c r="D310" s="238"/>
      <c r="E310" s="233"/>
      <c r="F310" s="215" t="s">
        <v>900</v>
      </c>
      <c r="G310" s="216" t="s">
        <v>901</v>
      </c>
    </row>
    <row r="311" spans="4:7">
      <c r="D311" s="238"/>
      <c r="E311" s="233"/>
      <c r="F311" s="215" t="s">
        <v>902</v>
      </c>
      <c r="G311" s="216" t="s">
        <v>30</v>
      </c>
    </row>
    <row r="312" spans="4:7">
      <c r="D312" s="238"/>
      <c r="E312" s="233"/>
      <c r="F312" s="215" t="s">
        <v>903</v>
      </c>
      <c r="G312" s="216" t="s">
        <v>31</v>
      </c>
    </row>
    <row r="313" spans="4:7">
      <c r="D313" s="238"/>
      <c r="E313" s="233"/>
      <c r="F313" s="215" t="s">
        <v>904</v>
      </c>
      <c r="G313" s="216" t="s">
        <v>32</v>
      </c>
    </row>
    <row r="314" spans="4:7">
      <c r="D314" s="238"/>
      <c r="E314" s="233"/>
      <c r="F314" s="215" t="s">
        <v>905</v>
      </c>
      <c r="G314" s="216" t="s">
        <v>906</v>
      </c>
    </row>
    <row r="315" spans="4:7">
      <c r="D315" s="238"/>
      <c r="E315" s="233"/>
      <c r="F315" s="215" t="s">
        <v>907</v>
      </c>
      <c r="G315" s="216" t="s">
        <v>908</v>
      </c>
    </row>
    <row r="316" spans="4:7">
      <c r="D316" s="238"/>
      <c r="E316" s="233"/>
      <c r="F316" s="215" t="s">
        <v>909</v>
      </c>
      <c r="G316" s="216" t="s">
        <v>910</v>
      </c>
    </row>
    <row r="317" spans="4:7">
      <c r="D317" s="238"/>
      <c r="E317" s="233"/>
      <c r="F317" s="215" t="s">
        <v>911</v>
      </c>
      <c r="G317" s="216" t="s">
        <v>33</v>
      </c>
    </row>
    <row r="318" spans="4:7">
      <c r="D318" s="238"/>
      <c r="E318" s="233"/>
      <c r="F318" s="215" t="s">
        <v>912</v>
      </c>
      <c r="G318" s="216" t="s">
        <v>34</v>
      </c>
    </row>
    <row r="319" spans="4:7">
      <c r="D319" s="238"/>
      <c r="E319" s="233"/>
      <c r="F319" s="215" t="s">
        <v>913</v>
      </c>
      <c r="G319" s="216" t="s">
        <v>914</v>
      </c>
    </row>
    <row r="320" spans="4:7">
      <c r="D320" s="238"/>
      <c r="E320" s="233"/>
      <c r="F320" s="215" t="s">
        <v>915</v>
      </c>
      <c r="G320" s="216" t="s">
        <v>35</v>
      </c>
    </row>
    <row r="321" spans="4:7">
      <c r="D321" s="238"/>
      <c r="E321" s="233"/>
      <c r="F321" s="215" t="s">
        <v>916</v>
      </c>
      <c r="G321" s="216" t="s">
        <v>36</v>
      </c>
    </row>
    <row r="322" spans="4:7">
      <c r="D322" s="238"/>
      <c r="E322" s="233"/>
      <c r="F322" s="215" t="s">
        <v>917</v>
      </c>
      <c r="G322" s="216" t="s">
        <v>918</v>
      </c>
    </row>
    <row r="323" spans="4:7">
      <c r="D323" s="238"/>
      <c r="E323" s="233"/>
      <c r="F323" s="215" t="s">
        <v>919</v>
      </c>
      <c r="G323" s="216" t="s">
        <v>920</v>
      </c>
    </row>
    <row r="324" spans="4:7">
      <c r="D324" s="238"/>
      <c r="E324" s="233"/>
      <c r="F324" s="215" t="s">
        <v>921</v>
      </c>
      <c r="G324" s="216" t="s">
        <v>37</v>
      </c>
    </row>
    <row r="325" spans="4:7">
      <c r="D325" s="238"/>
      <c r="E325" s="233"/>
      <c r="F325" s="215" t="s">
        <v>922</v>
      </c>
      <c r="G325" s="216" t="s">
        <v>923</v>
      </c>
    </row>
    <row r="326" spans="4:7">
      <c r="D326" s="238"/>
      <c r="E326" s="233"/>
      <c r="F326" s="215" t="s">
        <v>924</v>
      </c>
      <c r="G326" s="216" t="s">
        <v>925</v>
      </c>
    </row>
    <row r="327" spans="4:7">
      <c r="D327" s="238"/>
      <c r="E327" s="233"/>
      <c r="F327" s="215" t="s">
        <v>926</v>
      </c>
      <c r="G327" s="216" t="s">
        <v>927</v>
      </c>
    </row>
    <row r="328" spans="4:7">
      <c r="D328" s="238"/>
      <c r="E328" s="233"/>
      <c r="F328" s="215" t="s">
        <v>928</v>
      </c>
      <c r="G328" s="216" t="s">
        <v>38</v>
      </c>
    </row>
    <row r="329" spans="4:7">
      <c r="D329" s="238"/>
      <c r="E329" s="233"/>
      <c r="F329" s="215" t="s">
        <v>929</v>
      </c>
      <c r="G329" s="216" t="s">
        <v>39</v>
      </c>
    </row>
    <row r="330" spans="4:7" ht="15.75" thickBot="1">
      <c r="D330" s="238"/>
      <c r="E330" s="234"/>
      <c r="F330" s="217" t="s">
        <v>930</v>
      </c>
      <c r="G330" s="218" t="s">
        <v>931</v>
      </c>
    </row>
    <row r="331" spans="4:7">
      <c r="D331" s="238"/>
      <c r="E331" s="232" t="s">
        <v>932</v>
      </c>
      <c r="F331" s="215" t="s">
        <v>933</v>
      </c>
      <c r="G331" s="216" t="s">
        <v>40</v>
      </c>
    </row>
    <row r="332" spans="4:7">
      <c r="D332" s="238"/>
      <c r="E332" s="233"/>
      <c r="F332" s="215" t="s">
        <v>934</v>
      </c>
      <c r="G332" s="216" t="s">
        <v>935</v>
      </c>
    </row>
    <row r="333" spans="4:7" ht="15.75" thickBot="1">
      <c r="D333" s="238"/>
      <c r="E333" s="234"/>
      <c r="F333" s="217" t="s">
        <v>936</v>
      </c>
      <c r="G333" s="218" t="s">
        <v>41</v>
      </c>
    </row>
    <row r="334" spans="4:7">
      <c r="D334" s="238"/>
      <c r="E334" s="232" t="s">
        <v>937</v>
      </c>
      <c r="F334" s="215" t="s">
        <v>938</v>
      </c>
      <c r="G334" s="216" t="s">
        <v>939</v>
      </c>
    </row>
    <row r="335" spans="4:7">
      <c r="D335" s="238"/>
      <c r="E335" s="233"/>
      <c r="F335" s="215" t="s">
        <v>940</v>
      </c>
      <c r="G335" s="216" t="s">
        <v>941</v>
      </c>
    </row>
    <row r="336" spans="4:7" ht="15.75" thickBot="1">
      <c r="D336" s="238"/>
      <c r="E336" s="234"/>
      <c r="F336" s="217" t="s">
        <v>942</v>
      </c>
      <c r="G336" s="218" t="s">
        <v>42</v>
      </c>
    </row>
    <row r="337" spans="4:7">
      <c r="D337" s="238"/>
      <c r="E337" s="232" t="s">
        <v>943</v>
      </c>
      <c r="F337" s="215" t="s">
        <v>944</v>
      </c>
      <c r="G337" s="216" t="s">
        <v>43</v>
      </c>
    </row>
    <row r="338" spans="4:7">
      <c r="D338" s="238"/>
      <c r="E338" s="233"/>
      <c r="F338" s="215" t="s">
        <v>945</v>
      </c>
      <c r="G338" s="216" t="s">
        <v>44</v>
      </c>
    </row>
    <row r="339" spans="4:7">
      <c r="D339" s="238"/>
      <c r="E339" s="233"/>
      <c r="F339" s="215" t="s">
        <v>946</v>
      </c>
      <c r="G339" s="216" t="s">
        <v>947</v>
      </c>
    </row>
    <row r="340" spans="4:7" ht="15.75" thickBot="1">
      <c r="D340" s="238"/>
      <c r="E340" s="234"/>
      <c r="F340" s="217" t="s">
        <v>948</v>
      </c>
      <c r="G340" s="218" t="s">
        <v>949</v>
      </c>
    </row>
    <row r="341" spans="4:7">
      <c r="D341" s="238"/>
      <c r="E341" s="232" t="s">
        <v>950</v>
      </c>
      <c r="F341" s="215" t="s">
        <v>950</v>
      </c>
      <c r="G341" s="216" t="s">
        <v>45</v>
      </c>
    </row>
    <row r="342" spans="4:7">
      <c r="D342" s="238"/>
      <c r="E342" s="233"/>
      <c r="F342" s="215" t="s">
        <v>951</v>
      </c>
      <c r="G342" s="216" t="s">
        <v>952</v>
      </c>
    </row>
    <row r="343" spans="4:7">
      <c r="D343" s="238"/>
      <c r="E343" s="233"/>
      <c r="F343" s="215" t="s">
        <v>953</v>
      </c>
      <c r="G343" s="216" t="s">
        <v>46</v>
      </c>
    </row>
    <row r="344" spans="4:7">
      <c r="D344" s="238"/>
      <c r="E344" s="233"/>
      <c r="F344" s="215" t="s">
        <v>954</v>
      </c>
      <c r="G344" s="216" t="s">
        <v>955</v>
      </c>
    </row>
    <row r="345" spans="4:7" ht="15.75" thickBot="1">
      <c r="D345" s="238"/>
      <c r="E345" s="234"/>
      <c r="F345" s="217" t="s">
        <v>956</v>
      </c>
      <c r="G345" s="218" t="s">
        <v>957</v>
      </c>
    </row>
    <row r="346" spans="4:7">
      <c r="D346" s="238"/>
      <c r="E346" s="232" t="s">
        <v>958</v>
      </c>
      <c r="F346" s="215" t="s">
        <v>958</v>
      </c>
      <c r="G346" s="216" t="s">
        <v>47</v>
      </c>
    </row>
    <row r="347" spans="4:7">
      <c r="D347" s="238"/>
      <c r="E347" s="233"/>
      <c r="F347" s="215" t="s">
        <v>959</v>
      </c>
      <c r="G347" s="216" t="s">
        <v>960</v>
      </c>
    </row>
    <row r="348" spans="4:7">
      <c r="D348" s="238"/>
      <c r="E348" s="233"/>
      <c r="F348" s="215" t="s">
        <v>961</v>
      </c>
      <c r="G348" s="216" t="s">
        <v>962</v>
      </c>
    </row>
    <row r="349" spans="4:7">
      <c r="D349" s="238"/>
      <c r="E349" s="233"/>
      <c r="F349" s="215" t="s">
        <v>963</v>
      </c>
      <c r="G349" s="216" t="s">
        <v>964</v>
      </c>
    </row>
    <row r="350" spans="4:7" ht="15.75" thickBot="1">
      <c r="D350" s="239"/>
      <c r="E350" s="234"/>
      <c r="F350" s="215" t="s">
        <v>965</v>
      </c>
      <c r="G350" s="216" t="s">
        <v>48</v>
      </c>
    </row>
    <row r="351" spans="4:7" ht="15.75" thickBot="1">
      <c r="D351" s="229" t="s">
        <v>2997</v>
      </c>
      <c r="E351" s="230"/>
      <c r="F351" s="231"/>
      <c r="G351" s="223" t="s">
        <v>966</v>
      </c>
    </row>
    <row r="359" spans="1:25" s="92" customFormat="1">
      <c r="A359"/>
      <c r="B359"/>
      <c r="C359"/>
      <c r="D359" s="149"/>
      <c r="E359" s="149"/>
      <c r="H359" s="150"/>
      <c r="J359" s="44"/>
      <c r="K359" s="44"/>
      <c r="L359" s="44"/>
      <c r="M359" s="44"/>
      <c r="N359" s="44"/>
      <c r="O359" s="44"/>
      <c r="P359" s="44"/>
      <c r="Q359" s="44"/>
      <c r="R359" s="44"/>
      <c r="S359" s="44"/>
      <c r="T359" s="45"/>
      <c r="U359"/>
      <c r="V359"/>
      <c r="W359"/>
      <c r="X359"/>
      <c r="Y359" s="44"/>
    </row>
    <row r="360" spans="1:25" s="92" customFormat="1" ht="15.75" thickBot="1">
      <c r="A360"/>
      <c r="B360"/>
      <c r="C360"/>
      <c r="D360" s="149"/>
      <c r="E360" s="149"/>
      <c r="H360" s="150"/>
      <c r="J360" s="44"/>
      <c r="K360" s="44"/>
      <c r="L360" s="44"/>
      <c r="M360" s="44"/>
      <c r="N360" s="44"/>
      <c r="O360" s="44"/>
      <c r="P360" s="44"/>
      <c r="Q360" s="44"/>
      <c r="R360" s="44"/>
      <c r="S360" s="44"/>
      <c r="T360" s="45"/>
      <c r="U360"/>
      <c r="V360"/>
      <c r="W360"/>
      <c r="X360"/>
      <c r="Y360" s="44"/>
    </row>
    <row r="361" spans="1:25" s="92" customFormat="1" ht="15.75" thickBot="1">
      <c r="A361"/>
      <c r="B361"/>
      <c r="C361" s="148"/>
      <c r="H361" s="150"/>
      <c r="J361" s="44"/>
      <c r="K361" s="44"/>
      <c r="L361" s="44"/>
      <c r="M361" s="44"/>
      <c r="N361" s="44"/>
      <c r="O361" s="44"/>
      <c r="P361" s="44"/>
      <c r="Q361" s="44"/>
      <c r="R361" s="44"/>
      <c r="S361" s="44"/>
      <c r="T361" s="45"/>
      <c r="U361"/>
      <c r="V361"/>
      <c r="W361"/>
      <c r="X361"/>
      <c r="Y361" s="44"/>
    </row>
    <row r="362" spans="1:25" s="92" customFormat="1">
      <c r="B362" s="147" t="s">
        <v>2844</v>
      </c>
      <c r="C362" s="152"/>
      <c r="H362" s="150"/>
      <c r="J362" s="44"/>
      <c r="K362" s="44"/>
      <c r="L362" s="44"/>
      <c r="M362" s="44"/>
      <c r="N362" s="44"/>
      <c r="O362" s="44"/>
      <c r="P362" s="44"/>
      <c r="Q362" s="44"/>
      <c r="R362" s="44"/>
      <c r="S362" s="44"/>
      <c r="T362" s="45"/>
      <c r="U362"/>
      <c r="V362"/>
      <c r="W362"/>
      <c r="X362"/>
      <c r="Y362" s="44"/>
    </row>
    <row r="363" spans="1:25" s="92" customFormat="1">
      <c r="B363" s="151" t="s">
        <v>2843</v>
      </c>
      <c r="C363" s="154" t="s">
        <v>2063</v>
      </c>
      <c r="H363" s="150"/>
      <c r="J363" s="44"/>
      <c r="K363" s="44"/>
      <c r="L363" s="44"/>
      <c r="M363" s="44"/>
      <c r="N363" s="44"/>
      <c r="O363" s="44"/>
      <c r="P363" s="44"/>
      <c r="Q363" s="44"/>
      <c r="R363" s="44"/>
      <c r="S363" s="44"/>
      <c r="T363" s="45"/>
      <c r="U363"/>
      <c r="V363"/>
      <c r="W363"/>
      <c r="X363"/>
      <c r="Y363" s="44"/>
    </row>
    <row r="364" spans="1:25" s="92" customFormat="1">
      <c r="B364" s="153" t="s">
        <v>2062</v>
      </c>
      <c r="C364" s="155" t="s">
        <v>2065</v>
      </c>
      <c r="H364" s="150"/>
      <c r="J364" s="44"/>
      <c r="K364" s="44"/>
      <c r="L364" s="44"/>
      <c r="M364" s="44"/>
      <c r="N364" s="44"/>
      <c r="O364" s="44"/>
      <c r="P364" s="44"/>
      <c r="Q364" s="44"/>
      <c r="R364" s="44"/>
      <c r="S364" s="44"/>
      <c r="T364" s="45"/>
      <c r="U364"/>
      <c r="V364"/>
      <c r="W364"/>
      <c r="X364"/>
      <c r="Y364" s="44"/>
    </row>
    <row r="365" spans="1:25" s="92" customFormat="1">
      <c r="B365" s="153" t="s">
        <v>2064</v>
      </c>
      <c r="C365" s="155" t="s">
        <v>2067</v>
      </c>
      <c r="H365" s="150"/>
      <c r="J365" s="44"/>
      <c r="K365" s="44"/>
      <c r="L365" s="44"/>
      <c r="M365" s="44"/>
      <c r="N365" s="44"/>
      <c r="O365" s="44"/>
      <c r="P365" s="44"/>
      <c r="Q365" s="44"/>
      <c r="R365" s="44"/>
      <c r="S365" s="44"/>
      <c r="T365" s="45"/>
      <c r="U365"/>
      <c r="V365"/>
      <c r="W365"/>
      <c r="X365"/>
      <c r="Y365" s="44"/>
    </row>
    <row r="366" spans="1:25" s="92" customFormat="1">
      <c r="B366" s="153" t="s">
        <v>2066</v>
      </c>
      <c r="C366" s="155" t="s">
        <v>2069</v>
      </c>
      <c r="H366" s="150"/>
      <c r="J366" s="44"/>
      <c r="K366" s="44"/>
      <c r="L366" s="44"/>
      <c r="M366" s="44"/>
      <c r="N366" s="44"/>
      <c r="O366" s="44"/>
      <c r="P366" s="44"/>
      <c r="Q366" s="44"/>
      <c r="R366" s="44"/>
      <c r="S366" s="44"/>
      <c r="T366" s="45"/>
      <c r="U366"/>
      <c r="V366"/>
      <c r="W366"/>
      <c r="X366"/>
      <c r="Y366" s="44"/>
    </row>
    <row r="367" spans="1:25" s="92" customFormat="1">
      <c r="B367" s="153" t="s">
        <v>2068</v>
      </c>
      <c r="C367" s="155" t="s">
        <v>2071</v>
      </c>
      <c r="H367" s="150"/>
      <c r="J367" s="44"/>
      <c r="K367" s="44"/>
      <c r="L367" s="44"/>
      <c r="M367" s="44"/>
      <c r="N367" s="44"/>
      <c r="O367" s="44"/>
      <c r="P367" s="44"/>
      <c r="Q367" s="44"/>
      <c r="R367" s="44"/>
      <c r="S367" s="44"/>
      <c r="T367" s="45"/>
      <c r="U367"/>
      <c r="V367"/>
      <c r="W367"/>
      <c r="X367"/>
      <c r="Y367" s="44"/>
    </row>
    <row r="368" spans="1:25" s="92" customFormat="1">
      <c r="B368" s="153" t="s">
        <v>2070</v>
      </c>
      <c r="C368" s="155" t="s">
        <v>2073</v>
      </c>
      <c r="H368" s="150"/>
      <c r="J368" s="44"/>
      <c r="K368" s="44"/>
      <c r="L368" s="44"/>
      <c r="M368" s="44"/>
      <c r="N368" s="44"/>
      <c r="O368" s="44"/>
      <c r="P368" s="44"/>
      <c r="Q368" s="44"/>
      <c r="R368" s="44"/>
      <c r="S368" s="44"/>
      <c r="T368" s="45"/>
      <c r="U368"/>
      <c r="V368"/>
      <c r="W368"/>
      <c r="X368"/>
      <c r="Y368" s="44"/>
    </row>
    <row r="369" spans="2:25" s="92" customFormat="1">
      <c r="B369" s="153" t="s">
        <v>2072</v>
      </c>
      <c r="C369" s="155" t="s">
        <v>2075</v>
      </c>
      <c r="H369" s="150"/>
      <c r="J369" s="44"/>
      <c r="K369" s="44"/>
      <c r="L369" s="44"/>
      <c r="M369" s="44"/>
      <c r="N369" s="44"/>
      <c r="O369" s="44"/>
      <c r="P369" s="44"/>
      <c r="Q369" s="44"/>
      <c r="R369" s="44"/>
      <c r="S369" s="44"/>
      <c r="T369" s="45"/>
      <c r="U369" s="44"/>
      <c r="V369" s="44"/>
      <c r="W369" s="44"/>
      <c r="X369" s="44"/>
      <c r="Y369" s="44"/>
    </row>
    <row r="370" spans="2:25" s="92" customFormat="1">
      <c r="B370" s="153" t="s">
        <v>2074</v>
      </c>
      <c r="C370" s="155" t="s">
        <v>2077</v>
      </c>
      <c r="H370" s="150"/>
      <c r="J370" s="44"/>
      <c r="K370" s="44"/>
      <c r="L370" s="44"/>
      <c r="M370" s="44"/>
      <c r="N370" s="44"/>
      <c r="O370" s="44"/>
      <c r="P370" s="44"/>
      <c r="Q370" s="44"/>
      <c r="R370" s="44"/>
      <c r="S370" s="44"/>
      <c r="T370" s="45"/>
      <c r="U370" s="44"/>
      <c r="V370" s="44"/>
      <c r="W370" s="44"/>
      <c r="X370" s="44"/>
      <c r="Y370" s="44"/>
    </row>
    <row r="371" spans="2:25" s="92" customFormat="1">
      <c r="B371" s="153" t="s">
        <v>2076</v>
      </c>
      <c r="C371" s="155" t="s">
        <v>2079</v>
      </c>
      <c r="H371" s="150"/>
      <c r="J371" s="44"/>
      <c r="K371" s="44"/>
      <c r="L371" s="44"/>
      <c r="M371" s="44"/>
      <c r="N371" s="44"/>
      <c r="O371" s="44"/>
      <c r="P371" s="44"/>
      <c r="Q371" s="44"/>
      <c r="R371" s="44"/>
      <c r="S371" s="44"/>
      <c r="T371" s="45"/>
      <c r="U371" s="44"/>
      <c r="V371" s="44"/>
      <c r="W371" s="44"/>
      <c r="X371" s="44"/>
      <c r="Y371" s="44"/>
    </row>
    <row r="372" spans="2:25" s="92" customFormat="1">
      <c r="B372" s="153" t="s">
        <v>2078</v>
      </c>
      <c r="C372" s="155" t="s">
        <v>2081</v>
      </c>
      <c r="H372" s="150"/>
      <c r="J372" s="44"/>
      <c r="K372" s="44"/>
      <c r="L372" s="44"/>
      <c r="M372" s="44"/>
      <c r="N372" s="44"/>
      <c r="O372" s="44"/>
      <c r="P372" s="44"/>
      <c r="Q372" s="44"/>
      <c r="R372" s="44"/>
      <c r="S372" s="44"/>
      <c r="T372" s="45"/>
      <c r="U372" s="44"/>
      <c r="V372" s="44"/>
      <c r="W372" s="44"/>
      <c r="X372" s="44"/>
      <c r="Y372" s="44"/>
    </row>
    <row r="373" spans="2:25" s="92" customFormat="1">
      <c r="B373" s="153" t="s">
        <v>2080</v>
      </c>
      <c r="C373" s="155" t="s">
        <v>2083</v>
      </c>
      <c r="H373" s="150"/>
      <c r="J373" s="44"/>
      <c r="K373" s="44"/>
      <c r="L373" s="44"/>
      <c r="M373" s="44"/>
      <c r="N373" s="44"/>
      <c r="O373" s="44"/>
      <c r="P373" s="44"/>
      <c r="Q373" s="44"/>
      <c r="R373" s="44"/>
      <c r="S373" s="44"/>
      <c r="T373" s="45"/>
      <c r="U373" s="44"/>
      <c r="V373" s="44"/>
      <c r="W373" s="44"/>
      <c r="X373" s="44"/>
      <c r="Y373" s="44"/>
    </row>
    <row r="374" spans="2:25" s="92" customFormat="1">
      <c r="B374" s="153" t="s">
        <v>2082</v>
      </c>
      <c r="C374" s="155" t="s">
        <v>2085</v>
      </c>
      <c r="H374" s="150"/>
      <c r="J374" s="44"/>
      <c r="K374" s="44"/>
      <c r="L374" s="44"/>
      <c r="M374" s="44"/>
      <c r="N374" s="44"/>
      <c r="O374" s="44"/>
      <c r="P374" s="44"/>
      <c r="Q374" s="44"/>
      <c r="R374" s="44"/>
      <c r="S374" s="44"/>
      <c r="T374" s="45"/>
      <c r="U374" s="44"/>
      <c r="V374" s="44"/>
      <c r="W374" s="44"/>
      <c r="X374" s="44"/>
      <c r="Y374" s="44"/>
    </row>
    <row r="375" spans="2:25" s="92" customFormat="1">
      <c r="B375" s="153" t="s">
        <v>2084</v>
      </c>
      <c r="C375" s="155" t="s">
        <v>2054</v>
      </c>
      <c r="H375" s="150"/>
      <c r="J375" s="44"/>
      <c r="K375" s="44"/>
      <c r="L375" s="44"/>
      <c r="M375" s="44"/>
      <c r="N375" s="44"/>
      <c r="O375" s="44"/>
      <c r="P375" s="44"/>
      <c r="Q375" s="44"/>
      <c r="R375" s="44"/>
      <c r="S375" s="44"/>
      <c r="T375" s="45"/>
      <c r="U375" s="44"/>
      <c r="V375" s="44"/>
      <c r="W375" s="44"/>
      <c r="X375" s="44"/>
      <c r="Y375" s="44"/>
    </row>
    <row r="376" spans="2:25" s="92" customFormat="1">
      <c r="B376" s="153" t="s">
        <v>2086</v>
      </c>
      <c r="C376" s="155" t="s">
        <v>2088</v>
      </c>
      <c r="H376" s="150"/>
      <c r="J376" s="44"/>
      <c r="K376" s="44"/>
      <c r="L376" s="44"/>
      <c r="M376" s="44"/>
      <c r="N376" s="44"/>
      <c r="O376" s="44"/>
      <c r="P376" s="44"/>
      <c r="Q376" s="44"/>
      <c r="R376" s="44"/>
      <c r="S376" s="44"/>
      <c r="T376" s="45"/>
      <c r="U376" s="44"/>
      <c r="V376" s="44"/>
      <c r="W376" s="44"/>
      <c r="X376" s="44"/>
      <c r="Y376" s="44"/>
    </row>
    <row r="377" spans="2:25" s="92" customFormat="1">
      <c r="B377" s="153" t="s">
        <v>2087</v>
      </c>
      <c r="C377" s="155" t="s">
        <v>2090</v>
      </c>
      <c r="H377" s="150"/>
      <c r="J377" s="44"/>
      <c r="K377" s="44"/>
      <c r="L377" s="44"/>
      <c r="M377" s="44"/>
      <c r="N377" s="44"/>
      <c r="O377" s="44"/>
      <c r="P377" s="44"/>
      <c r="Q377" s="44"/>
      <c r="R377" s="44"/>
      <c r="S377" s="44"/>
      <c r="T377" s="45"/>
      <c r="U377" s="44"/>
      <c r="V377" s="44"/>
      <c r="W377" s="44"/>
      <c r="X377" s="44"/>
      <c r="Y377" s="44"/>
    </row>
    <row r="378" spans="2:25" s="92" customFormat="1">
      <c r="B378" s="153" t="s">
        <v>2089</v>
      </c>
      <c r="C378" s="155" t="s">
        <v>2092</v>
      </c>
      <c r="H378" s="150"/>
      <c r="J378" s="44"/>
      <c r="K378" s="44"/>
      <c r="L378" s="44"/>
      <c r="M378" s="44"/>
      <c r="N378" s="44"/>
      <c r="O378" s="44"/>
      <c r="P378" s="44"/>
      <c r="Q378" s="44"/>
      <c r="R378" s="44"/>
      <c r="S378" s="44"/>
      <c r="T378" s="45"/>
      <c r="U378" s="44"/>
      <c r="V378" s="44"/>
      <c r="W378" s="44"/>
      <c r="X378" s="44"/>
      <c r="Y378" s="44"/>
    </row>
    <row r="379" spans="2:25" s="92" customFormat="1">
      <c r="B379" s="153" t="s">
        <v>2091</v>
      </c>
      <c r="C379" s="155" t="s">
        <v>2094</v>
      </c>
      <c r="H379" s="150"/>
      <c r="J379" s="44"/>
      <c r="K379" s="44"/>
      <c r="L379" s="44"/>
      <c r="M379" s="44"/>
      <c r="N379" s="44"/>
      <c r="O379" s="44"/>
      <c r="P379" s="44"/>
      <c r="Q379" s="44"/>
      <c r="R379" s="44"/>
      <c r="S379" s="44"/>
      <c r="T379" s="45"/>
      <c r="U379" s="44"/>
      <c r="V379" s="44"/>
      <c r="W379" s="44"/>
      <c r="X379" s="44"/>
      <c r="Y379" s="44"/>
    </row>
    <row r="380" spans="2:25" s="92" customFormat="1">
      <c r="B380" s="153" t="s">
        <v>2093</v>
      </c>
      <c r="C380" s="155" t="s">
        <v>2096</v>
      </c>
      <c r="H380" s="150"/>
      <c r="J380" s="44"/>
      <c r="K380" s="44"/>
      <c r="L380" s="44"/>
      <c r="M380" s="44"/>
      <c r="N380" s="44"/>
      <c r="O380" s="44"/>
      <c r="P380" s="44"/>
      <c r="Q380" s="44"/>
      <c r="R380" s="44"/>
      <c r="S380" s="44"/>
      <c r="T380" s="45"/>
      <c r="U380" s="44"/>
      <c r="V380" s="44"/>
      <c r="W380" s="44"/>
      <c r="X380" s="44"/>
      <c r="Y380" s="44"/>
    </row>
    <row r="381" spans="2:25" s="92" customFormat="1">
      <c r="B381" s="153" t="s">
        <v>2095</v>
      </c>
      <c r="C381" s="155" t="s">
        <v>2098</v>
      </c>
      <c r="H381" s="150"/>
      <c r="J381" s="44"/>
      <c r="K381" s="44"/>
      <c r="L381" s="44"/>
      <c r="M381" s="44"/>
      <c r="N381" s="44"/>
      <c r="O381" s="44"/>
      <c r="P381" s="44"/>
      <c r="Q381" s="44"/>
      <c r="R381" s="44"/>
      <c r="S381" s="44"/>
      <c r="T381" s="45"/>
      <c r="U381" s="44"/>
      <c r="V381" s="44"/>
      <c r="W381" s="44"/>
      <c r="X381" s="44"/>
      <c r="Y381" s="44"/>
    </row>
    <row r="382" spans="2:25" s="92" customFormat="1">
      <c r="B382" s="153" t="s">
        <v>2097</v>
      </c>
      <c r="C382" s="155" t="s">
        <v>2100</v>
      </c>
      <c r="H382" s="150"/>
      <c r="J382" s="44"/>
      <c r="K382" s="44"/>
      <c r="L382" s="44"/>
      <c r="M382" s="44"/>
      <c r="N382" s="44"/>
      <c r="O382" s="44"/>
      <c r="P382" s="44"/>
      <c r="Q382" s="44"/>
      <c r="R382" s="44"/>
      <c r="S382" s="44"/>
      <c r="T382" s="45"/>
      <c r="U382" s="44"/>
      <c r="V382" s="44"/>
      <c r="W382" s="44"/>
      <c r="X382" s="44"/>
      <c r="Y382" s="44"/>
    </row>
    <row r="383" spans="2:25" s="92" customFormat="1">
      <c r="B383" s="153" t="s">
        <v>2099</v>
      </c>
      <c r="C383" s="155" t="s">
        <v>2102</v>
      </c>
      <c r="H383" s="150"/>
      <c r="J383" s="44"/>
      <c r="K383" s="44"/>
      <c r="L383" s="44"/>
      <c r="M383" s="44"/>
      <c r="N383" s="44"/>
      <c r="O383" s="44"/>
      <c r="P383" s="44"/>
      <c r="Q383" s="44"/>
      <c r="R383" s="44"/>
      <c r="S383" s="44"/>
      <c r="T383" s="45"/>
      <c r="U383" s="44"/>
      <c r="V383" s="44"/>
      <c r="W383" s="44"/>
      <c r="X383" s="44"/>
      <c r="Y383" s="44"/>
    </row>
    <row r="384" spans="2:25" s="92" customFormat="1">
      <c r="B384" s="153" t="s">
        <v>2101</v>
      </c>
      <c r="C384" s="155" t="s">
        <v>2104</v>
      </c>
      <c r="H384" s="150"/>
      <c r="J384" s="44"/>
      <c r="K384" s="44"/>
      <c r="L384" s="44"/>
      <c r="M384" s="44"/>
      <c r="N384" s="44"/>
      <c r="O384" s="44"/>
      <c r="P384" s="44"/>
      <c r="Q384" s="44"/>
      <c r="R384" s="44"/>
      <c r="S384" s="44"/>
      <c r="T384" s="45"/>
      <c r="U384" s="44"/>
      <c r="V384" s="44"/>
      <c r="W384" s="44"/>
      <c r="X384" s="44"/>
      <c r="Y384" s="44"/>
    </row>
    <row r="385" spans="2:25" s="92" customFormat="1">
      <c r="B385" s="153" t="s">
        <v>2103</v>
      </c>
      <c r="C385" s="155" t="s">
        <v>2106</v>
      </c>
      <c r="H385" s="150"/>
      <c r="J385" s="44"/>
      <c r="K385" s="44"/>
      <c r="L385" s="44"/>
      <c r="M385" s="44"/>
      <c r="N385" s="44"/>
      <c r="O385" s="44"/>
      <c r="P385" s="44"/>
      <c r="Q385" s="44"/>
      <c r="R385" s="44"/>
      <c r="S385" s="44"/>
      <c r="T385" s="45"/>
      <c r="U385" s="44"/>
      <c r="V385" s="44"/>
      <c r="W385" s="44"/>
      <c r="X385" s="44"/>
      <c r="Y385" s="44"/>
    </row>
    <row r="386" spans="2:25" s="92" customFormat="1">
      <c r="B386" s="153" t="s">
        <v>2105</v>
      </c>
      <c r="C386" s="155" t="s">
        <v>2108</v>
      </c>
      <c r="H386" s="150"/>
      <c r="J386" s="44"/>
      <c r="K386" s="44"/>
      <c r="L386" s="44"/>
      <c r="M386" s="44"/>
      <c r="N386" s="44"/>
      <c r="O386" s="44"/>
      <c r="P386" s="44"/>
      <c r="Q386" s="44"/>
      <c r="R386" s="44"/>
      <c r="S386" s="44"/>
      <c r="T386" s="45"/>
      <c r="U386" s="44"/>
      <c r="V386" s="44"/>
      <c r="W386" s="44"/>
      <c r="X386" s="44"/>
      <c r="Y386" s="44"/>
    </row>
    <row r="387" spans="2:25" s="92" customFormat="1">
      <c r="B387" s="153" t="s">
        <v>2107</v>
      </c>
      <c r="C387" s="155" t="s">
        <v>2110</v>
      </c>
      <c r="H387" s="150"/>
      <c r="J387" s="44"/>
      <c r="K387" s="44"/>
      <c r="L387" s="44"/>
      <c r="M387" s="44"/>
      <c r="N387" s="44"/>
      <c r="O387" s="44"/>
      <c r="P387" s="44"/>
      <c r="Q387" s="44"/>
      <c r="R387" s="44"/>
      <c r="S387" s="44"/>
      <c r="T387" s="45"/>
      <c r="U387" s="44"/>
      <c r="V387" s="44"/>
      <c r="W387" s="44"/>
      <c r="X387" s="44"/>
      <c r="Y387" s="44"/>
    </row>
    <row r="388" spans="2:25" s="92" customFormat="1">
      <c r="B388" s="153" t="s">
        <v>2109</v>
      </c>
      <c r="C388" s="155" t="s">
        <v>2112</v>
      </c>
      <c r="H388" s="150"/>
      <c r="J388" s="44"/>
      <c r="K388" s="44"/>
      <c r="L388" s="44"/>
      <c r="M388" s="44"/>
      <c r="N388" s="44"/>
      <c r="O388" s="44"/>
      <c r="P388" s="44"/>
      <c r="Q388" s="44"/>
      <c r="R388" s="44"/>
      <c r="S388" s="44"/>
      <c r="T388" s="45"/>
      <c r="U388" s="44"/>
      <c r="V388" s="44"/>
      <c r="W388" s="44"/>
      <c r="X388" s="44"/>
      <c r="Y388" s="44"/>
    </row>
    <row r="389" spans="2:25" s="92" customFormat="1">
      <c r="B389" s="153" t="s">
        <v>2111</v>
      </c>
      <c r="C389" s="155" t="s">
        <v>2114</v>
      </c>
      <c r="H389" s="150"/>
      <c r="J389" s="44"/>
      <c r="K389" s="44"/>
      <c r="L389" s="44"/>
      <c r="M389" s="44"/>
      <c r="N389" s="44"/>
      <c r="O389" s="44"/>
      <c r="P389" s="44"/>
      <c r="Q389" s="44"/>
      <c r="R389" s="44"/>
      <c r="S389" s="44"/>
      <c r="T389" s="45"/>
      <c r="U389" s="44"/>
      <c r="V389" s="44"/>
      <c r="W389" s="44"/>
      <c r="X389" s="44"/>
      <c r="Y389" s="44"/>
    </row>
    <row r="390" spans="2:25" s="92" customFormat="1">
      <c r="B390" s="153" t="s">
        <v>2113</v>
      </c>
      <c r="C390" s="155" t="s">
        <v>2116</v>
      </c>
      <c r="H390" s="150"/>
      <c r="J390" s="44"/>
      <c r="K390" s="44"/>
      <c r="L390" s="44"/>
      <c r="M390" s="44"/>
      <c r="N390" s="44"/>
      <c r="O390" s="44"/>
      <c r="P390" s="44"/>
      <c r="Q390" s="44"/>
      <c r="R390" s="44"/>
      <c r="S390" s="44"/>
      <c r="T390" s="45"/>
      <c r="U390" s="44"/>
      <c r="V390" s="44"/>
      <c r="W390" s="44"/>
      <c r="X390" s="44"/>
      <c r="Y390" s="44"/>
    </row>
    <row r="391" spans="2:25" s="92" customFormat="1">
      <c r="B391" s="153" t="s">
        <v>2115</v>
      </c>
      <c r="C391" s="155" t="s">
        <v>2118</v>
      </c>
      <c r="H391" s="150"/>
      <c r="J391" s="44"/>
      <c r="K391" s="44"/>
      <c r="L391" s="44"/>
      <c r="M391" s="44"/>
      <c r="N391" s="44"/>
      <c r="O391" s="44"/>
      <c r="P391" s="44"/>
      <c r="Q391" s="44"/>
      <c r="R391" s="44"/>
      <c r="S391" s="44"/>
      <c r="T391" s="45"/>
      <c r="U391" s="44"/>
      <c r="V391" s="44"/>
      <c r="W391" s="44"/>
      <c r="X391" s="44"/>
      <c r="Y391" s="44"/>
    </row>
    <row r="392" spans="2:25" s="92" customFormat="1">
      <c r="B392" s="153" t="s">
        <v>2117</v>
      </c>
      <c r="C392" s="155" t="s">
        <v>2120</v>
      </c>
      <c r="H392" s="150"/>
      <c r="J392" s="44"/>
      <c r="K392" s="44"/>
      <c r="L392" s="44"/>
      <c r="M392" s="44"/>
      <c r="N392" s="44"/>
      <c r="O392" s="44"/>
      <c r="P392" s="44"/>
      <c r="Q392" s="44"/>
      <c r="R392" s="44"/>
      <c r="S392" s="44"/>
      <c r="T392" s="45"/>
      <c r="U392" s="44"/>
      <c r="V392" s="44"/>
      <c r="W392" s="44"/>
      <c r="X392" s="44"/>
      <c r="Y392" s="44"/>
    </row>
    <row r="393" spans="2:25" s="92" customFormat="1">
      <c r="B393" s="153" t="s">
        <v>2119</v>
      </c>
      <c r="C393" s="155" t="s">
        <v>2122</v>
      </c>
      <c r="H393" s="150"/>
      <c r="J393" s="44"/>
      <c r="K393" s="44"/>
      <c r="L393" s="44"/>
      <c r="M393" s="44"/>
      <c r="N393" s="44"/>
      <c r="O393" s="44"/>
      <c r="P393" s="44"/>
      <c r="Q393" s="44"/>
      <c r="R393" s="44"/>
      <c r="S393" s="44"/>
      <c r="T393" s="45"/>
      <c r="U393" s="44"/>
      <c r="V393" s="44"/>
      <c r="W393" s="44"/>
      <c r="X393" s="44"/>
      <c r="Y393" s="44"/>
    </row>
    <row r="394" spans="2:25" s="92" customFormat="1">
      <c r="B394" s="153" t="s">
        <v>2121</v>
      </c>
      <c r="C394" s="155" t="s">
        <v>2124</v>
      </c>
      <c r="H394" s="150"/>
      <c r="J394" s="44"/>
      <c r="K394" s="44"/>
      <c r="L394" s="44"/>
      <c r="M394" s="44"/>
      <c r="N394" s="44"/>
      <c r="O394" s="44"/>
      <c r="P394" s="44"/>
      <c r="Q394" s="44"/>
      <c r="R394" s="44"/>
      <c r="S394" s="44"/>
      <c r="T394" s="45"/>
      <c r="U394" s="44"/>
      <c r="V394" s="44"/>
      <c r="W394" s="44"/>
      <c r="X394" s="44"/>
      <c r="Y394" s="44"/>
    </row>
    <row r="395" spans="2:25" s="92" customFormat="1">
      <c r="B395" s="153" t="s">
        <v>2123</v>
      </c>
      <c r="C395" s="155" t="s">
        <v>2126</v>
      </c>
      <c r="H395" s="150"/>
      <c r="J395" s="44"/>
      <c r="K395" s="44"/>
      <c r="L395" s="44"/>
      <c r="M395" s="44"/>
      <c r="N395" s="44"/>
      <c r="O395" s="44"/>
      <c r="P395" s="44"/>
      <c r="Q395" s="44"/>
      <c r="R395" s="44"/>
      <c r="S395" s="44"/>
      <c r="T395" s="45"/>
      <c r="U395" s="44"/>
      <c r="V395" s="44"/>
      <c r="W395" s="44"/>
      <c r="X395" s="44"/>
      <c r="Y395" s="44"/>
    </row>
    <row r="396" spans="2:25" s="92" customFormat="1">
      <c r="B396" s="153" t="s">
        <v>2125</v>
      </c>
      <c r="C396" s="155" t="s">
        <v>2128</v>
      </c>
      <c r="H396" s="150"/>
      <c r="J396" s="44"/>
      <c r="K396" s="44"/>
      <c r="L396" s="44"/>
      <c r="M396" s="44"/>
      <c r="N396" s="44"/>
      <c r="O396" s="44"/>
      <c r="P396" s="44"/>
      <c r="Q396" s="44"/>
      <c r="R396" s="44"/>
      <c r="S396" s="44"/>
      <c r="T396" s="45"/>
      <c r="U396" s="44"/>
      <c r="V396" s="44"/>
      <c r="W396" s="44"/>
      <c r="X396" s="44"/>
      <c r="Y396" s="44"/>
    </row>
    <row r="397" spans="2:25" s="92" customFormat="1">
      <c r="B397" s="153" t="s">
        <v>2127</v>
      </c>
      <c r="C397" s="155" t="s">
        <v>2130</v>
      </c>
      <c r="H397" s="150"/>
      <c r="J397" s="44"/>
      <c r="K397" s="44"/>
      <c r="L397" s="44"/>
      <c r="M397" s="44"/>
      <c r="N397" s="44"/>
      <c r="O397" s="44"/>
      <c r="P397" s="44"/>
      <c r="Q397" s="44"/>
      <c r="R397" s="44"/>
      <c r="S397" s="44"/>
      <c r="T397" s="45"/>
      <c r="U397" s="44"/>
      <c r="V397" s="44"/>
      <c r="W397" s="44"/>
      <c r="X397" s="44"/>
      <c r="Y397" s="44"/>
    </row>
    <row r="398" spans="2:25" s="92" customFormat="1">
      <c r="B398" s="153" t="s">
        <v>2129</v>
      </c>
      <c r="C398" s="155" t="s">
        <v>2132</v>
      </c>
      <c r="H398" s="150"/>
      <c r="J398" s="44"/>
      <c r="K398" s="44"/>
      <c r="L398" s="44"/>
      <c r="M398" s="44"/>
      <c r="N398" s="44"/>
      <c r="O398" s="44"/>
      <c r="P398" s="44"/>
      <c r="Q398" s="44"/>
      <c r="R398" s="44"/>
      <c r="S398" s="44"/>
      <c r="T398" s="45"/>
      <c r="U398" s="44"/>
      <c r="V398" s="44"/>
      <c r="W398" s="44"/>
      <c r="X398" s="44"/>
      <c r="Y398" s="44"/>
    </row>
    <row r="399" spans="2:25" s="92" customFormat="1">
      <c r="B399" s="153" t="s">
        <v>2131</v>
      </c>
      <c r="C399" s="155" t="s">
        <v>2134</v>
      </c>
      <c r="H399" s="150"/>
      <c r="J399" s="44"/>
      <c r="K399" s="44"/>
      <c r="L399" s="44"/>
      <c r="M399" s="44"/>
      <c r="N399" s="44"/>
      <c r="O399" s="44"/>
      <c r="P399" s="44"/>
      <c r="Q399" s="44"/>
      <c r="R399" s="44"/>
      <c r="S399" s="44"/>
      <c r="T399" s="45"/>
      <c r="U399" s="44"/>
      <c r="V399" s="44"/>
      <c r="W399" s="44"/>
      <c r="X399" s="44"/>
      <c r="Y399" s="44"/>
    </row>
    <row r="400" spans="2:25" s="92" customFormat="1">
      <c r="B400" s="153" t="s">
        <v>2133</v>
      </c>
      <c r="C400" s="155" t="s">
        <v>2136</v>
      </c>
      <c r="H400" s="150"/>
      <c r="J400" s="44"/>
      <c r="K400" s="44"/>
      <c r="L400" s="44"/>
      <c r="M400" s="44"/>
      <c r="N400" s="44"/>
      <c r="O400" s="44"/>
      <c r="P400" s="44"/>
      <c r="Q400" s="44"/>
      <c r="R400" s="44"/>
      <c r="S400" s="44"/>
      <c r="T400" s="45"/>
      <c r="U400" s="44"/>
      <c r="V400" s="44"/>
      <c r="W400" s="44"/>
      <c r="X400" s="44"/>
      <c r="Y400" s="44"/>
    </row>
    <row r="401" spans="2:25" s="92" customFormat="1">
      <c r="B401" s="153" t="s">
        <v>2135</v>
      </c>
      <c r="C401" s="155" t="s">
        <v>2138</v>
      </c>
      <c r="H401" s="150"/>
      <c r="J401" s="44"/>
      <c r="K401" s="44"/>
      <c r="L401" s="44"/>
      <c r="M401" s="44"/>
      <c r="N401" s="44"/>
      <c r="O401" s="44"/>
      <c r="P401" s="44"/>
      <c r="Q401" s="44"/>
      <c r="R401" s="44"/>
      <c r="S401" s="44"/>
      <c r="T401" s="45"/>
      <c r="U401" s="44"/>
      <c r="V401" s="44"/>
      <c r="W401" s="44"/>
      <c r="X401" s="44"/>
      <c r="Y401" s="44"/>
    </row>
    <row r="402" spans="2:25" s="92" customFormat="1">
      <c r="B402" s="153" t="s">
        <v>2137</v>
      </c>
      <c r="C402" s="155" t="s">
        <v>2140</v>
      </c>
      <c r="H402" s="150"/>
      <c r="J402" s="44"/>
      <c r="K402" s="44"/>
      <c r="L402" s="44"/>
      <c r="M402" s="44"/>
      <c r="N402" s="44"/>
      <c r="O402" s="44"/>
      <c r="P402" s="44"/>
      <c r="Q402" s="44"/>
      <c r="R402" s="44"/>
      <c r="S402" s="44"/>
      <c r="T402" s="45"/>
      <c r="U402" s="44"/>
      <c r="V402" s="44"/>
      <c r="W402" s="44"/>
      <c r="X402" s="44"/>
      <c r="Y402" s="44"/>
    </row>
    <row r="403" spans="2:25" s="92" customFormat="1">
      <c r="B403" s="153" t="s">
        <v>2139</v>
      </c>
      <c r="C403" s="155" t="s">
        <v>2142</v>
      </c>
      <c r="H403" s="150"/>
      <c r="J403" s="44"/>
      <c r="K403" s="44"/>
      <c r="L403" s="44"/>
      <c r="M403" s="44"/>
      <c r="N403" s="44"/>
      <c r="O403" s="44"/>
      <c r="P403" s="44"/>
      <c r="Q403" s="44"/>
      <c r="R403" s="44"/>
      <c r="S403" s="44"/>
      <c r="T403" s="45"/>
      <c r="U403" s="44"/>
      <c r="V403" s="44"/>
      <c r="W403" s="44"/>
      <c r="X403" s="44"/>
      <c r="Y403" s="44"/>
    </row>
    <row r="404" spans="2:25" s="92" customFormat="1">
      <c r="B404" s="153" t="s">
        <v>2141</v>
      </c>
      <c r="C404" s="155" t="s">
        <v>2144</v>
      </c>
      <c r="H404" s="150"/>
      <c r="J404" s="44"/>
      <c r="K404" s="44"/>
      <c r="L404" s="44"/>
      <c r="M404" s="44"/>
      <c r="N404" s="44"/>
      <c r="O404" s="44"/>
      <c r="P404" s="44"/>
      <c r="Q404" s="44"/>
      <c r="R404" s="44"/>
      <c r="S404" s="44"/>
      <c r="T404" s="45"/>
      <c r="U404" s="44"/>
      <c r="V404" s="44"/>
      <c r="W404" s="44"/>
      <c r="X404" s="44"/>
      <c r="Y404" s="44"/>
    </row>
    <row r="405" spans="2:25" s="92" customFormat="1">
      <c r="B405" s="153" t="s">
        <v>2143</v>
      </c>
      <c r="C405" s="155" t="s">
        <v>2146</v>
      </c>
      <c r="H405" s="150"/>
      <c r="J405" s="44"/>
      <c r="K405" s="44"/>
      <c r="L405" s="44"/>
      <c r="M405" s="44"/>
      <c r="N405" s="44"/>
      <c r="O405" s="44"/>
      <c r="P405" s="44"/>
      <c r="Q405" s="44"/>
      <c r="R405" s="44"/>
      <c r="S405" s="44"/>
      <c r="T405" s="45"/>
      <c r="U405" s="44"/>
      <c r="V405" s="44"/>
      <c r="W405" s="44"/>
      <c r="X405" s="44"/>
      <c r="Y405" s="44"/>
    </row>
    <row r="406" spans="2:25" s="92" customFormat="1">
      <c r="B406" s="153" t="s">
        <v>2145</v>
      </c>
      <c r="C406" s="155" t="s">
        <v>2148</v>
      </c>
      <c r="H406" s="150"/>
      <c r="J406" s="44"/>
      <c r="K406" s="44"/>
      <c r="L406" s="44"/>
      <c r="M406" s="44"/>
      <c r="N406" s="44"/>
      <c r="O406" s="44"/>
      <c r="P406" s="44"/>
      <c r="Q406" s="44"/>
      <c r="R406" s="44"/>
      <c r="S406" s="44"/>
      <c r="T406" s="45"/>
      <c r="U406" s="44"/>
      <c r="V406" s="44"/>
      <c r="W406" s="44"/>
      <c r="X406" s="44"/>
      <c r="Y406" s="44"/>
    </row>
    <row r="407" spans="2:25" s="92" customFormat="1">
      <c r="B407" s="153" t="s">
        <v>2147</v>
      </c>
      <c r="C407" s="155" t="s">
        <v>2150</v>
      </c>
      <c r="H407" s="150"/>
      <c r="J407" s="44"/>
      <c r="K407" s="44"/>
      <c r="L407" s="44"/>
      <c r="M407" s="44"/>
      <c r="N407" s="44"/>
      <c r="O407" s="44"/>
      <c r="P407" s="44"/>
      <c r="Q407" s="44"/>
      <c r="R407" s="44"/>
      <c r="S407" s="44"/>
      <c r="T407" s="45"/>
      <c r="U407" s="44"/>
      <c r="V407" s="44"/>
      <c r="W407" s="44"/>
      <c r="X407" s="44"/>
      <c r="Y407" s="44"/>
    </row>
    <row r="408" spans="2:25" s="92" customFormat="1">
      <c r="B408" s="153" t="s">
        <v>2149</v>
      </c>
      <c r="C408" s="155" t="s">
        <v>2152</v>
      </c>
      <c r="H408" s="150"/>
      <c r="J408" s="44"/>
      <c r="K408" s="44"/>
      <c r="L408" s="44"/>
      <c r="M408" s="44"/>
      <c r="N408" s="44"/>
      <c r="O408" s="44"/>
      <c r="P408" s="44"/>
      <c r="Q408" s="44"/>
      <c r="R408" s="44"/>
      <c r="S408" s="44"/>
      <c r="T408" s="45"/>
      <c r="U408" s="44"/>
      <c r="V408" s="44"/>
      <c r="W408" s="44"/>
      <c r="X408" s="44"/>
      <c r="Y408" s="44"/>
    </row>
    <row r="409" spans="2:25" s="92" customFormat="1">
      <c r="B409" s="153" t="s">
        <v>2151</v>
      </c>
      <c r="C409" s="155" t="s">
        <v>2154</v>
      </c>
      <c r="H409" s="150"/>
      <c r="J409" s="44"/>
      <c r="K409" s="44"/>
      <c r="L409" s="44"/>
      <c r="M409" s="44"/>
      <c r="N409" s="44"/>
      <c r="O409" s="44"/>
      <c r="P409" s="44"/>
      <c r="Q409" s="44"/>
      <c r="R409" s="44"/>
      <c r="S409" s="44"/>
      <c r="T409" s="45"/>
      <c r="U409" s="44"/>
      <c r="V409" s="44"/>
      <c r="W409" s="44"/>
      <c r="X409" s="44"/>
      <c r="Y409" s="44"/>
    </row>
    <row r="410" spans="2:25" s="92" customFormat="1">
      <c r="B410" s="153" t="s">
        <v>2153</v>
      </c>
      <c r="C410" s="155" t="s">
        <v>2156</v>
      </c>
      <c r="H410" s="150"/>
      <c r="J410" s="44"/>
      <c r="K410" s="44"/>
      <c r="L410" s="44"/>
      <c r="M410" s="44"/>
      <c r="N410" s="44"/>
      <c r="O410" s="44"/>
      <c r="P410" s="44"/>
      <c r="Q410" s="44"/>
      <c r="R410" s="44"/>
      <c r="S410" s="44"/>
      <c r="T410" s="45"/>
      <c r="U410" s="44"/>
      <c r="V410" s="44"/>
      <c r="W410" s="44"/>
      <c r="X410" s="44"/>
      <c r="Y410" s="44"/>
    </row>
    <row r="411" spans="2:25" s="92" customFormat="1">
      <c r="B411" s="153" t="s">
        <v>2155</v>
      </c>
      <c r="C411" s="155" t="s">
        <v>2158</v>
      </c>
      <c r="H411" s="150"/>
      <c r="J411" s="44"/>
      <c r="K411" s="44"/>
      <c r="L411" s="44"/>
      <c r="M411" s="44"/>
      <c r="N411" s="44"/>
      <c r="O411" s="44"/>
      <c r="P411" s="44"/>
      <c r="Q411" s="44"/>
      <c r="R411" s="44"/>
      <c r="S411" s="44"/>
      <c r="T411" s="45"/>
      <c r="U411" s="44"/>
      <c r="V411" s="44"/>
      <c r="W411" s="44"/>
      <c r="X411" s="44"/>
      <c r="Y411" s="44"/>
    </row>
    <row r="412" spans="2:25" s="92" customFormat="1">
      <c r="B412" s="153" t="s">
        <v>2157</v>
      </c>
      <c r="C412" s="155" t="s">
        <v>2160</v>
      </c>
      <c r="H412" s="150"/>
      <c r="J412" s="44"/>
      <c r="K412" s="44"/>
      <c r="L412" s="44"/>
      <c r="M412" s="44"/>
      <c r="N412" s="44"/>
      <c r="O412" s="44"/>
      <c r="P412" s="44"/>
      <c r="Q412" s="44"/>
      <c r="R412" s="44"/>
      <c r="S412" s="44"/>
      <c r="T412" s="45"/>
      <c r="U412" s="44"/>
      <c r="V412" s="44"/>
      <c r="W412" s="44"/>
      <c r="X412" s="44"/>
      <c r="Y412" s="44"/>
    </row>
    <row r="413" spans="2:25" s="92" customFormat="1">
      <c r="B413" s="153" t="s">
        <v>2159</v>
      </c>
      <c r="C413" s="155" t="s">
        <v>2162</v>
      </c>
      <c r="H413" s="150"/>
      <c r="J413" s="44"/>
      <c r="K413" s="44"/>
      <c r="L413" s="44"/>
      <c r="M413" s="44"/>
      <c r="N413" s="44"/>
      <c r="O413" s="44"/>
      <c r="P413" s="44"/>
      <c r="Q413" s="44"/>
      <c r="R413" s="44"/>
      <c r="S413" s="44"/>
      <c r="T413" s="45"/>
      <c r="U413" s="44"/>
      <c r="V413" s="44"/>
      <c r="W413" s="44"/>
      <c r="X413" s="44"/>
      <c r="Y413" s="44"/>
    </row>
    <row r="414" spans="2:25" s="92" customFormat="1">
      <c r="B414" s="153" t="s">
        <v>2161</v>
      </c>
      <c r="C414" s="155" t="s">
        <v>2164</v>
      </c>
      <c r="H414" s="150"/>
      <c r="J414" s="44"/>
      <c r="K414" s="44"/>
      <c r="L414" s="44"/>
      <c r="M414" s="44"/>
      <c r="N414" s="44"/>
      <c r="O414" s="44"/>
      <c r="P414" s="44"/>
      <c r="Q414" s="44"/>
      <c r="R414" s="44"/>
      <c r="S414" s="44"/>
      <c r="T414" s="45"/>
      <c r="U414" s="44"/>
      <c r="V414" s="44"/>
      <c r="W414" s="44"/>
      <c r="X414" s="44"/>
      <c r="Y414" s="44"/>
    </row>
    <row r="415" spans="2:25" s="92" customFormat="1">
      <c r="B415" s="153" t="s">
        <v>2163</v>
      </c>
      <c r="C415" s="155" t="s">
        <v>2166</v>
      </c>
      <c r="H415" s="150"/>
      <c r="J415" s="44"/>
      <c r="K415" s="44"/>
      <c r="L415" s="44"/>
      <c r="M415" s="44"/>
      <c r="N415" s="44"/>
      <c r="O415" s="44"/>
      <c r="P415" s="44"/>
      <c r="Q415" s="44"/>
      <c r="R415" s="44"/>
      <c r="S415" s="44"/>
      <c r="T415" s="45"/>
      <c r="U415" s="44"/>
      <c r="V415" s="44"/>
      <c r="W415" s="44"/>
      <c r="X415" s="44"/>
      <c r="Y415" s="44"/>
    </row>
    <row r="416" spans="2:25" s="92" customFormat="1">
      <c r="B416" s="153" t="s">
        <v>2165</v>
      </c>
      <c r="C416" s="155" t="s">
        <v>2168</v>
      </c>
      <c r="H416" s="150"/>
      <c r="J416" s="44"/>
      <c r="K416" s="44"/>
      <c r="L416" s="44"/>
      <c r="M416" s="44"/>
      <c r="N416" s="44"/>
      <c r="O416" s="44"/>
      <c r="P416" s="44"/>
      <c r="Q416" s="44"/>
      <c r="R416" s="44"/>
      <c r="S416" s="44"/>
      <c r="T416" s="45"/>
      <c r="U416" s="44"/>
      <c r="V416" s="44"/>
      <c r="W416" s="44"/>
      <c r="X416" s="44"/>
      <c r="Y416" s="44"/>
    </row>
    <row r="417" spans="2:25" s="92" customFormat="1">
      <c r="B417" s="153" t="s">
        <v>2167</v>
      </c>
      <c r="C417" s="155" t="s">
        <v>2170</v>
      </c>
      <c r="H417" s="150"/>
      <c r="J417" s="44"/>
      <c r="K417" s="44"/>
      <c r="L417" s="44"/>
      <c r="M417" s="44"/>
      <c r="N417" s="44"/>
      <c r="O417" s="44"/>
      <c r="P417" s="44"/>
      <c r="Q417" s="44"/>
      <c r="R417" s="44"/>
      <c r="S417" s="44"/>
      <c r="T417" s="45"/>
      <c r="U417" s="44"/>
      <c r="V417" s="44"/>
      <c r="W417" s="44"/>
      <c r="X417" s="44"/>
      <c r="Y417" s="44"/>
    </row>
    <row r="418" spans="2:25" s="92" customFormat="1">
      <c r="B418" s="153" t="s">
        <v>2169</v>
      </c>
      <c r="C418" s="155" t="s">
        <v>2172</v>
      </c>
      <c r="H418" s="150"/>
      <c r="J418" s="44"/>
      <c r="K418" s="44"/>
      <c r="L418" s="44"/>
      <c r="M418" s="44"/>
      <c r="N418" s="44"/>
      <c r="O418" s="44"/>
      <c r="P418" s="44"/>
      <c r="Q418" s="44"/>
      <c r="R418" s="44"/>
      <c r="S418" s="44"/>
      <c r="T418" s="45"/>
      <c r="U418" s="44"/>
      <c r="V418" s="44"/>
      <c r="W418" s="44"/>
      <c r="X418" s="44"/>
      <c r="Y418" s="44"/>
    </row>
    <row r="419" spans="2:25" s="92" customFormat="1">
      <c r="B419" s="153" t="s">
        <v>2171</v>
      </c>
      <c r="C419" s="155" t="s">
        <v>2174</v>
      </c>
      <c r="H419" s="150"/>
      <c r="J419" s="44"/>
      <c r="K419" s="44"/>
      <c r="L419" s="44"/>
      <c r="M419" s="44"/>
      <c r="N419" s="44"/>
      <c r="O419" s="44"/>
      <c r="P419" s="44"/>
      <c r="Q419" s="44"/>
      <c r="R419" s="44"/>
      <c r="S419" s="44"/>
      <c r="T419" s="45"/>
      <c r="U419" s="44"/>
      <c r="V419" s="44"/>
      <c r="W419" s="44"/>
      <c r="X419" s="44"/>
      <c r="Y419" s="44"/>
    </row>
    <row r="420" spans="2:25" s="92" customFormat="1">
      <c r="B420" s="153" t="s">
        <v>2173</v>
      </c>
      <c r="C420" s="155" t="s">
        <v>2176</v>
      </c>
      <c r="H420" s="150"/>
      <c r="J420" s="44"/>
      <c r="K420" s="44"/>
      <c r="L420" s="44"/>
      <c r="M420" s="44"/>
      <c r="N420" s="44"/>
      <c r="O420" s="44"/>
      <c r="P420" s="44"/>
      <c r="Q420" s="44"/>
      <c r="R420" s="44"/>
      <c r="S420" s="44"/>
      <c r="T420" s="45"/>
      <c r="U420" s="44"/>
      <c r="V420" s="44"/>
      <c r="W420" s="44"/>
      <c r="X420" s="44"/>
      <c r="Y420" s="44"/>
    </row>
    <row r="421" spans="2:25" s="92" customFormat="1">
      <c r="B421" s="153" t="s">
        <v>2175</v>
      </c>
      <c r="C421" s="155" t="s">
        <v>2178</v>
      </c>
      <c r="H421" s="150"/>
      <c r="J421" s="44"/>
      <c r="K421" s="44"/>
      <c r="L421" s="44"/>
      <c r="M421" s="44"/>
      <c r="N421" s="44"/>
      <c r="O421" s="44"/>
      <c r="P421" s="44"/>
      <c r="Q421" s="44"/>
      <c r="R421" s="44"/>
      <c r="S421" s="44"/>
      <c r="T421" s="45"/>
      <c r="U421" s="44"/>
      <c r="V421" s="44"/>
      <c r="W421" s="44"/>
      <c r="X421" s="44"/>
      <c r="Y421" s="44"/>
    </row>
    <row r="422" spans="2:25" s="92" customFormat="1">
      <c r="B422" s="153" t="s">
        <v>2177</v>
      </c>
      <c r="C422" s="155" t="s">
        <v>2180</v>
      </c>
      <c r="H422" s="150"/>
      <c r="J422" s="44"/>
      <c r="K422" s="44"/>
      <c r="L422" s="44"/>
      <c r="M422" s="44"/>
      <c r="N422" s="44"/>
      <c r="O422" s="44"/>
      <c r="P422" s="44"/>
      <c r="Q422" s="44"/>
      <c r="R422" s="44"/>
      <c r="S422" s="44"/>
      <c r="T422" s="45"/>
      <c r="U422" s="44"/>
      <c r="V422" s="44"/>
      <c r="W422" s="44"/>
      <c r="X422" s="44"/>
      <c r="Y422" s="44"/>
    </row>
    <row r="423" spans="2:25" s="92" customFormat="1">
      <c r="B423" s="153" t="s">
        <v>2179</v>
      </c>
      <c r="C423" s="155" t="s">
        <v>2182</v>
      </c>
      <c r="H423" s="150"/>
      <c r="J423" s="44"/>
      <c r="K423" s="44"/>
      <c r="L423" s="44"/>
      <c r="M423" s="44"/>
      <c r="N423" s="44"/>
      <c r="O423" s="44"/>
      <c r="P423" s="44"/>
      <c r="Q423" s="44"/>
      <c r="R423" s="44"/>
      <c r="S423" s="44"/>
      <c r="T423" s="45"/>
      <c r="U423" s="44"/>
      <c r="V423" s="44"/>
      <c r="W423" s="44"/>
      <c r="X423" s="44"/>
      <c r="Y423" s="44"/>
    </row>
    <row r="424" spans="2:25" s="92" customFormat="1">
      <c r="B424" s="153" t="s">
        <v>2181</v>
      </c>
      <c r="C424" s="155" t="s">
        <v>2184</v>
      </c>
      <c r="H424" s="150"/>
      <c r="J424" s="44"/>
      <c r="K424" s="44"/>
      <c r="L424" s="44"/>
      <c r="M424" s="44"/>
      <c r="N424" s="44"/>
      <c r="O424" s="44"/>
      <c r="P424" s="44"/>
      <c r="Q424" s="44"/>
      <c r="R424" s="44"/>
      <c r="S424" s="44"/>
      <c r="T424" s="45"/>
      <c r="U424" s="44"/>
      <c r="V424" s="44"/>
      <c r="W424" s="44"/>
      <c r="X424" s="44"/>
      <c r="Y424" s="44"/>
    </row>
    <row r="425" spans="2:25" s="92" customFormat="1">
      <c r="B425" s="153" t="s">
        <v>2183</v>
      </c>
      <c r="C425" s="155" t="s">
        <v>2186</v>
      </c>
      <c r="H425" s="150"/>
      <c r="J425" s="44"/>
      <c r="K425" s="44"/>
      <c r="L425" s="44"/>
      <c r="M425" s="44"/>
      <c r="N425" s="44"/>
      <c r="O425" s="44"/>
      <c r="P425" s="44"/>
      <c r="Q425" s="44"/>
      <c r="R425" s="44"/>
      <c r="S425" s="44"/>
      <c r="T425" s="45"/>
      <c r="U425" s="44"/>
      <c r="V425" s="44"/>
      <c r="W425" s="44"/>
      <c r="X425" s="44"/>
      <c r="Y425" s="44"/>
    </row>
    <row r="426" spans="2:25" s="92" customFormat="1">
      <c r="B426" s="153" t="s">
        <v>2185</v>
      </c>
      <c r="C426" s="155" t="s">
        <v>2188</v>
      </c>
      <c r="H426" s="150"/>
      <c r="J426" s="44"/>
      <c r="K426" s="44"/>
      <c r="L426" s="44"/>
      <c r="M426" s="44"/>
      <c r="N426" s="44"/>
      <c r="O426" s="44"/>
      <c r="P426" s="44"/>
      <c r="Q426" s="44"/>
      <c r="R426" s="44"/>
      <c r="S426" s="44"/>
      <c r="T426" s="45"/>
      <c r="U426" s="44"/>
      <c r="V426" s="44"/>
      <c r="W426" s="44"/>
      <c r="X426" s="44"/>
      <c r="Y426" s="44"/>
    </row>
    <row r="427" spans="2:25" s="92" customFormat="1">
      <c r="B427" s="153" t="s">
        <v>2187</v>
      </c>
      <c r="C427" s="155" t="s">
        <v>2190</v>
      </c>
      <c r="H427" s="150"/>
      <c r="J427" s="44"/>
      <c r="K427" s="44"/>
      <c r="L427" s="44"/>
      <c r="M427" s="44"/>
      <c r="N427" s="44"/>
      <c r="O427" s="44"/>
      <c r="P427" s="44"/>
      <c r="Q427" s="44"/>
      <c r="R427" s="44"/>
      <c r="S427" s="44"/>
      <c r="T427" s="45"/>
      <c r="U427" s="44"/>
      <c r="V427" s="44"/>
      <c r="W427" s="44"/>
      <c r="X427" s="44"/>
      <c r="Y427" s="44"/>
    </row>
    <row r="428" spans="2:25" s="92" customFormat="1">
      <c r="B428" s="153" t="s">
        <v>2189</v>
      </c>
      <c r="C428" s="155" t="s">
        <v>2192</v>
      </c>
      <c r="H428" s="150"/>
      <c r="J428" s="44"/>
      <c r="K428" s="44"/>
      <c r="L428" s="44"/>
      <c r="M428" s="44"/>
      <c r="N428" s="44"/>
      <c r="O428" s="44"/>
      <c r="P428" s="44"/>
      <c r="Q428" s="44"/>
      <c r="R428" s="44"/>
      <c r="S428" s="44"/>
      <c r="T428" s="45"/>
      <c r="U428" s="44"/>
      <c r="V428" s="44"/>
      <c r="W428" s="44"/>
      <c r="X428" s="44"/>
      <c r="Y428" s="44"/>
    </row>
    <row r="429" spans="2:25" s="92" customFormat="1">
      <c r="B429" s="153" t="s">
        <v>2191</v>
      </c>
      <c r="C429" s="155" t="s">
        <v>2194</v>
      </c>
      <c r="H429" s="150"/>
      <c r="J429" s="44"/>
      <c r="K429" s="44"/>
      <c r="L429" s="44"/>
      <c r="M429" s="44"/>
      <c r="N429" s="44"/>
      <c r="O429" s="44"/>
      <c r="P429" s="44"/>
      <c r="Q429" s="44"/>
      <c r="R429" s="44"/>
      <c r="S429" s="44"/>
      <c r="T429" s="45"/>
      <c r="U429" s="44"/>
      <c r="V429" s="44"/>
      <c r="W429" s="44"/>
      <c r="X429" s="44"/>
      <c r="Y429" s="44"/>
    </row>
    <row r="430" spans="2:25" s="92" customFormat="1">
      <c r="B430" s="153" t="s">
        <v>2193</v>
      </c>
      <c r="C430" s="155" t="s">
        <v>2196</v>
      </c>
      <c r="H430" s="150"/>
      <c r="J430" s="44"/>
      <c r="K430" s="44"/>
      <c r="L430" s="44"/>
      <c r="M430" s="44"/>
      <c r="N430" s="44"/>
      <c r="O430" s="44"/>
      <c r="P430" s="44"/>
      <c r="Q430" s="44"/>
      <c r="R430" s="44"/>
      <c r="S430" s="44"/>
      <c r="T430" s="45"/>
      <c r="U430" s="44"/>
      <c r="V430" s="44"/>
      <c r="W430" s="44"/>
      <c r="X430" s="44"/>
      <c r="Y430" s="44"/>
    </row>
    <row r="431" spans="2:25" s="92" customFormat="1">
      <c r="B431" s="153" t="s">
        <v>2195</v>
      </c>
      <c r="C431" s="155" t="s">
        <v>2198</v>
      </c>
      <c r="H431" s="150"/>
      <c r="J431" s="44"/>
      <c r="K431" s="44"/>
      <c r="L431" s="44"/>
      <c r="M431" s="44"/>
      <c r="N431" s="44"/>
      <c r="O431" s="44"/>
      <c r="P431" s="44"/>
      <c r="Q431" s="44"/>
      <c r="R431" s="44"/>
      <c r="S431" s="44"/>
      <c r="T431" s="45"/>
      <c r="U431" s="44"/>
      <c r="V431" s="44"/>
      <c r="W431" s="44"/>
      <c r="X431" s="44"/>
      <c r="Y431" s="44"/>
    </row>
    <row r="432" spans="2:25" s="92" customFormat="1">
      <c r="B432" s="153" t="s">
        <v>2197</v>
      </c>
      <c r="C432" s="155" t="s">
        <v>2200</v>
      </c>
      <c r="H432" s="150"/>
      <c r="J432" s="44"/>
      <c r="K432" s="44"/>
      <c r="L432" s="44"/>
      <c r="M432" s="44"/>
      <c r="N432" s="44"/>
      <c r="O432" s="44"/>
      <c r="P432" s="44"/>
      <c r="Q432" s="44"/>
      <c r="R432" s="44"/>
      <c r="S432" s="44"/>
      <c r="T432" s="45"/>
      <c r="U432" s="44"/>
      <c r="V432" s="44"/>
      <c r="W432" s="44"/>
      <c r="X432" s="44"/>
      <c r="Y432" s="44"/>
    </row>
    <row r="433" spans="2:25" s="92" customFormat="1">
      <c r="B433" s="153" t="s">
        <v>2199</v>
      </c>
      <c r="C433" s="155" t="s">
        <v>2202</v>
      </c>
      <c r="H433" s="150"/>
      <c r="J433" s="44"/>
      <c r="K433" s="44"/>
      <c r="L433" s="44"/>
      <c r="M433" s="44"/>
      <c r="N433" s="44"/>
      <c r="O433" s="44"/>
      <c r="P433" s="44"/>
      <c r="Q433" s="44"/>
      <c r="R433" s="44"/>
      <c r="S433" s="44"/>
      <c r="T433" s="45"/>
      <c r="U433" s="44"/>
      <c r="V433" s="44"/>
      <c r="W433" s="44"/>
      <c r="X433" s="44"/>
      <c r="Y433" s="44"/>
    </row>
    <row r="434" spans="2:25" s="92" customFormat="1">
      <c r="B434" s="153" t="s">
        <v>2201</v>
      </c>
      <c r="C434" s="155" t="s">
        <v>2204</v>
      </c>
      <c r="H434" s="150"/>
      <c r="J434" s="44"/>
      <c r="K434" s="44"/>
      <c r="L434" s="44"/>
      <c r="M434" s="44"/>
      <c r="N434" s="44"/>
      <c r="O434" s="44"/>
      <c r="P434" s="44"/>
      <c r="Q434" s="44"/>
      <c r="R434" s="44"/>
      <c r="S434" s="44"/>
      <c r="T434" s="45"/>
      <c r="U434" s="44"/>
      <c r="V434" s="44"/>
      <c r="W434" s="44"/>
      <c r="X434" s="44"/>
      <c r="Y434" s="44"/>
    </row>
    <row r="435" spans="2:25" s="92" customFormat="1">
      <c r="B435" s="153" t="s">
        <v>2203</v>
      </c>
      <c r="C435" s="155" t="s">
        <v>2206</v>
      </c>
      <c r="H435" s="150"/>
      <c r="J435" s="44"/>
      <c r="K435" s="44"/>
      <c r="L435" s="44"/>
      <c r="M435" s="44"/>
      <c r="N435" s="44"/>
      <c r="O435" s="44"/>
      <c r="P435" s="44"/>
      <c r="Q435" s="44"/>
      <c r="R435" s="44"/>
      <c r="S435" s="44"/>
      <c r="T435" s="45"/>
      <c r="U435" s="44"/>
      <c r="V435" s="44"/>
      <c r="W435" s="44"/>
      <c r="X435" s="44"/>
      <c r="Y435" s="44"/>
    </row>
    <row r="436" spans="2:25" s="92" customFormat="1">
      <c r="B436" s="153" t="s">
        <v>2205</v>
      </c>
      <c r="C436" s="155" t="s">
        <v>2208</v>
      </c>
      <c r="H436" s="150"/>
      <c r="J436" s="44"/>
      <c r="K436" s="44"/>
      <c r="L436" s="44"/>
      <c r="M436" s="44"/>
      <c r="N436" s="44"/>
      <c r="O436" s="44"/>
      <c r="P436" s="44"/>
      <c r="Q436" s="44"/>
      <c r="R436" s="44"/>
      <c r="S436" s="44"/>
      <c r="T436" s="45"/>
      <c r="U436" s="44"/>
      <c r="V436" s="44"/>
      <c r="W436" s="44"/>
      <c r="X436" s="44"/>
      <c r="Y436" s="44"/>
    </row>
    <row r="437" spans="2:25" s="92" customFormat="1">
      <c r="B437" s="153" t="s">
        <v>2207</v>
      </c>
      <c r="C437" s="155" t="s">
        <v>2210</v>
      </c>
      <c r="H437" s="150"/>
      <c r="J437" s="44"/>
      <c r="K437" s="44"/>
      <c r="L437" s="44"/>
      <c r="M437" s="44"/>
      <c r="N437" s="44"/>
      <c r="O437" s="44"/>
      <c r="P437" s="44"/>
      <c r="Q437" s="44"/>
      <c r="R437" s="44"/>
      <c r="S437" s="44"/>
      <c r="T437" s="45"/>
      <c r="U437" s="44"/>
      <c r="V437" s="44"/>
      <c r="W437" s="44"/>
      <c r="X437" s="44"/>
      <c r="Y437" s="44"/>
    </row>
    <row r="438" spans="2:25" s="92" customFormat="1">
      <c r="B438" s="153" t="s">
        <v>2209</v>
      </c>
      <c r="C438" s="155" t="s">
        <v>2212</v>
      </c>
      <c r="H438" s="150"/>
      <c r="J438" s="44"/>
      <c r="K438" s="44"/>
      <c r="L438" s="44"/>
      <c r="M438" s="44"/>
      <c r="N438" s="44"/>
      <c r="O438" s="44"/>
      <c r="P438" s="44"/>
      <c r="Q438" s="44"/>
      <c r="R438" s="44"/>
      <c r="S438" s="44"/>
      <c r="T438" s="45"/>
      <c r="U438" s="44"/>
      <c r="V438" s="44"/>
      <c r="W438" s="44"/>
      <c r="X438" s="44"/>
      <c r="Y438" s="44"/>
    </row>
    <row r="439" spans="2:25" s="92" customFormat="1">
      <c r="B439" s="156" t="s">
        <v>2211</v>
      </c>
      <c r="C439" s="155" t="s">
        <v>2214</v>
      </c>
      <c r="H439" s="150"/>
      <c r="J439" s="44"/>
      <c r="K439" s="44"/>
      <c r="L439" s="44"/>
      <c r="M439" s="44"/>
      <c r="N439" s="44"/>
      <c r="O439" s="44"/>
      <c r="P439" s="44"/>
      <c r="Q439" s="44"/>
      <c r="R439" s="44"/>
      <c r="S439" s="44"/>
      <c r="T439" s="45"/>
      <c r="U439" s="44"/>
      <c r="V439" s="44"/>
      <c r="W439" s="44"/>
      <c r="X439" s="44"/>
      <c r="Y439" s="44"/>
    </row>
    <row r="440" spans="2:25" s="92" customFormat="1">
      <c r="B440" s="156" t="s">
        <v>2213</v>
      </c>
      <c r="C440" s="155" t="s">
        <v>2216</v>
      </c>
      <c r="H440" s="150"/>
      <c r="J440" s="44"/>
      <c r="K440" s="44"/>
      <c r="L440" s="44"/>
      <c r="M440" s="44"/>
      <c r="N440" s="44"/>
      <c r="O440" s="44"/>
      <c r="P440" s="44"/>
      <c r="Q440" s="44"/>
      <c r="R440" s="44"/>
      <c r="S440" s="44"/>
      <c r="T440" s="45"/>
      <c r="U440" s="44"/>
      <c r="V440" s="44"/>
      <c r="W440" s="44"/>
      <c r="X440" s="44"/>
      <c r="Y440" s="44"/>
    </row>
    <row r="441" spans="2:25" s="92" customFormat="1">
      <c r="B441" s="156" t="s">
        <v>2215</v>
      </c>
      <c r="C441" s="155" t="s">
        <v>2218</v>
      </c>
      <c r="H441" s="150"/>
      <c r="J441" s="44"/>
      <c r="K441" s="44"/>
      <c r="L441" s="44"/>
      <c r="M441" s="44"/>
      <c r="N441" s="44"/>
      <c r="O441" s="44"/>
      <c r="P441" s="44"/>
      <c r="Q441" s="44"/>
      <c r="R441" s="44"/>
      <c r="S441" s="44"/>
      <c r="T441" s="45"/>
      <c r="U441" s="44"/>
      <c r="V441" s="44"/>
      <c r="W441" s="44"/>
      <c r="X441" s="44"/>
      <c r="Y441" s="44"/>
    </row>
    <row r="442" spans="2:25" s="92" customFormat="1">
      <c r="B442" s="156" t="s">
        <v>2217</v>
      </c>
      <c r="C442" s="155" t="s">
        <v>2220</v>
      </c>
      <c r="H442" s="150"/>
      <c r="J442" s="44"/>
      <c r="K442" s="44"/>
      <c r="L442" s="44"/>
      <c r="M442" s="44"/>
      <c r="N442" s="44"/>
      <c r="O442" s="44"/>
      <c r="P442" s="44"/>
      <c r="Q442" s="44"/>
      <c r="R442" s="44"/>
      <c r="S442" s="44"/>
      <c r="T442" s="45"/>
      <c r="U442" s="44"/>
      <c r="V442" s="44"/>
      <c r="W442" s="44"/>
      <c r="X442" s="44"/>
      <c r="Y442" s="44"/>
    </row>
    <row r="443" spans="2:25" s="92" customFormat="1">
      <c r="B443" s="156" t="s">
        <v>2219</v>
      </c>
      <c r="C443" s="155" t="s">
        <v>2222</v>
      </c>
      <c r="H443" s="150"/>
      <c r="J443" s="44"/>
      <c r="K443" s="44"/>
      <c r="L443" s="44"/>
      <c r="M443" s="44"/>
      <c r="N443" s="44"/>
      <c r="O443" s="44"/>
      <c r="P443" s="44"/>
      <c r="Q443" s="44"/>
      <c r="R443" s="44"/>
      <c r="S443" s="44"/>
      <c r="T443" s="45"/>
      <c r="U443" s="44"/>
      <c r="V443" s="44"/>
      <c r="W443" s="44"/>
      <c r="X443" s="44"/>
      <c r="Y443" s="44"/>
    </row>
    <row r="444" spans="2:25" s="92" customFormat="1">
      <c r="B444" s="153" t="s">
        <v>2221</v>
      </c>
      <c r="C444" s="155" t="s">
        <v>2224</v>
      </c>
      <c r="H444" s="150"/>
      <c r="J444" s="44"/>
      <c r="K444" s="44"/>
      <c r="L444" s="44"/>
      <c r="M444" s="44"/>
      <c r="N444" s="44"/>
      <c r="O444" s="44"/>
      <c r="P444" s="44"/>
      <c r="Q444" s="44"/>
      <c r="R444" s="44"/>
      <c r="S444" s="44"/>
      <c r="T444" s="45"/>
      <c r="U444" s="44"/>
      <c r="V444" s="44"/>
      <c r="W444" s="44"/>
      <c r="X444" s="44"/>
      <c r="Y444" s="44"/>
    </row>
    <row r="445" spans="2:25" s="92" customFormat="1">
      <c r="B445" s="156" t="s">
        <v>2223</v>
      </c>
      <c r="C445" s="155" t="s">
        <v>2226</v>
      </c>
      <c r="H445" s="150"/>
      <c r="J445" s="44"/>
      <c r="K445" s="44"/>
      <c r="L445" s="44"/>
      <c r="M445" s="44"/>
      <c r="N445" s="44"/>
      <c r="O445" s="44"/>
      <c r="P445" s="44"/>
      <c r="Q445" s="44"/>
      <c r="R445" s="44"/>
      <c r="S445" s="44"/>
      <c r="T445" s="45"/>
      <c r="U445" s="44"/>
      <c r="V445" s="44"/>
      <c r="W445" s="44"/>
      <c r="X445" s="44"/>
      <c r="Y445" s="44"/>
    </row>
    <row r="446" spans="2:25" s="92" customFormat="1">
      <c r="B446" s="153" t="s">
        <v>2225</v>
      </c>
      <c r="C446" s="155" t="s">
        <v>2228</v>
      </c>
      <c r="H446" s="150"/>
      <c r="J446" s="44"/>
      <c r="K446" s="44"/>
      <c r="L446" s="44"/>
      <c r="M446" s="44"/>
      <c r="N446" s="44"/>
      <c r="O446" s="44"/>
      <c r="P446" s="44"/>
      <c r="Q446" s="44"/>
      <c r="R446" s="44"/>
      <c r="S446" s="44"/>
      <c r="T446" s="45"/>
      <c r="U446" s="44"/>
      <c r="V446" s="44"/>
      <c r="W446" s="44"/>
      <c r="X446" s="44"/>
      <c r="Y446" s="44"/>
    </row>
    <row r="447" spans="2:25" s="92" customFormat="1">
      <c r="B447" s="153" t="s">
        <v>2227</v>
      </c>
      <c r="C447" s="155" t="s">
        <v>2230</v>
      </c>
      <c r="H447" s="150"/>
      <c r="J447" s="44"/>
      <c r="K447" s="44"/>
      <c r="L447" s="44"/>
      <c r="M447" s="44"/>
      <c r="N447" s="44"/>
      <c r="O447" s="44"/>
      <c r="P447" s="44"/>
      <c r="Q447" s="44"/>
      <c r="R447" s="44"/>
      <c r="S447" s="44"/>
      <c r="T447" s="45"/>
      <c r="U447" s="44"/>
      <c r="V447" s="44"/>
      <c r="W447" s="44"/>
      <c r="X447" s="44"/>
      <c r="Y447" s="44"/>
    </row>
    <row r="448" spans="2:25" s="92" customFormat="1">
      <c r="B448" s="153" t="s">
        <v>2229</v>
      </c>
      <c r="C448" s="155" t="s">
        <v>2232</v>
      </c>
      <c r="H448" s="150"/>
      <c r="J448" s="44"/>
      <c r="K448" s="44"/>
      <c r="L448" s="44"/>
      <c r="M448" s="44"/>
      <c r="N448" s="44"/>
      <c r="O448" s="44"/>
      <c r="P448" s="44"/>
      <c r="Q448" s="44"/>
      <c r="R448" s="44"/>
      <c r="S448" s="44"/>
      <c r="T448" s="45"/>
      <c r="U448" s="44"/>
      <c r="V448" s="44"/>
      <c r="W448" s="44"/>
      <c r="X448" s="44"/>
      <c r="Y448" s="44"/>
    </row>
    <row r="449" spans="2:25" s="92" customFormat="1">
      <c r="B449" s="153" t="s">
        <v>2231</v>
      </c>
      <c r="C449" s="155" t="s">
        <v>2234</v>
      </c>
      <c r="H449" s="150"/>
      <c r="J449" s="44"/>
      <c r="K449" s="44"/>
      <c r="L449" s="44"/>
      <c r="M449" s="44"/>
      <c r="N449" s="44"/>
      <c r="O449" s="44"/>
      <c r="P449" s="44"/>
      <c r="Q449" s="44"/>
      <c r="R449" s="44"/>
      <c r="S449" s="44"/>
      <c r="T449" s="45"/>
      <c r="U449" s="44"/>
      <c r="V449" s="44"/>
      <c r="W449" s="44"/>
      <c r="X449" s="44"/>
      <c r="Y449" s="44"/>
    </row>
    <row r="450" spans="2:25" s="92" customFormat="1">
      <c r="B450" s="153" t="s">
        <v>2233</v>
      </c>
      <c r="C450" s="155" t="s">
        <v>2236</v>
      </c>
      <c r="H450" s="150"/>
      <c r="J450" s="44"/>
      <c r="K450" s="44"/>
      <c r="L450" s="44"/>
      <c r="M450" s="44"/>
      <c r="N450" s="44"/>
      <c r="O450" s="44"/>
      <c r="P450" s="44"/>
      <c r="Q450" s="44"/>
      <c r="R450" s="44"/>
      <c r="S450" s="44"/>
      <c r="T450" s="45"/>
      <c r="U450" s="44"/>
      <c r="V450" s="44"/>
      <c r="W450" s="44"/>
      <c r="X450" s="44"/>
      <c r="Y450" s="44"/>
    </row>
    <row r="451" spans="2:25" s="92" customFormat="1">
      <c r="B451" s="153" t="s">
        <v>2235</v>
      </c>
      <c r="C451" s="155" t="s">
        <v>2238</v>
      </c>
      <c r="H451" s="150"/>
      <c r="J451" s="44"/>
      <c r="K451" s="44"/>
      <c r="L451" s="44"/>
      <c r="M451" s="44"/>
      <c r="N451" s="44"/>
      <c r="O451" s="44"/>
      <c r="P451" s="44"/>
      <c r="Q451" s="44"/>
      <c r="R451" s="44"/>
      <c r="S451" s="44"/>
      <c r="T451" s="45"/>
      <c r="U451" s="44"/>
      <c r="V451" s="44"/>
      <c r="W451" s="44"/>
      <c r="X451" s="44"/>
      <c r="Y451" s="44"/>
    </row>
    <row r="452" spans="2:25" s="92" customFormat="1">
      <c r="B452" s="153" t="s">
        <v>2237</v>
      </c>
      <c r="C452" s="155" t="s">
        <v>2240</v>
      </c>
      <c r="H452" s="150"/>
      <c r="J452" s="44"/>
      <c r="K452" s="44"/>
      <c r="L452" s="44"/>
      <c r="M452" s="44"/>
      <c r="N452" s="44"/>
      <c r="O452" s="44"/>
      <c r="P452" s="44"/>
      <c r="Q452" s="44"/>
      <c r="R452" s="44"/>
      <c r="S452" s="44"/>
      <c r="T452" s="45"/>
      <c r="U452" s="44"/>
      <c r="V452" s="44"/>
      <c r="W452" s="44"/>
      <c r="X452" s="44"/>
      <c r="Y452" s="44"/>
    </row>
    <row r="453" spans="2:25" s="92" customFormat="1">
      <c r="B453" s="153" t="s">
        <v>2239</v>
      </c>
      <c r="C453" s="155" t="s">
        <v>2242</v>
      </c>
      <c r="H453" s="150"/>
      <c r="J453" s="44"/>
      <c r="K453" s="44"/>
      <c r="L453" s="44"/>
      <c r="M453" s="44"/>
      <c r="N453" s="44"/>
      <c r="O453" s="44"/>
      <c r="P453" s="44"/>
      <c r="Q453" s="44"/>
      <c r="R453" s="44"/>
      <c r="S453" s="44"/>
      <c r="T453" s="45"/>
      <c r="U453" s="44"/>
      <c r="V453" s="44"/>
      <c r="W453" s="44"/>
      <c r="X453" s="44"/>
      <c r="Y453" s="44"/>
    </row>
    <row r="454" spans="2:25" s="92" customFormat="1">
      <c r="B454" s="153" t="s">
        <v>2241</v>
      </c>
      <c r="C454" s="155" t="s">
        <v>2244</v>
      </c>
      <c r="H454" s="150"/>
      <c r="J454" s="44"/>
      <c r="K454" s="44"/>
      <c r="L454" s="44"/>
      <c r="M454" s="44"/>
      <c r="N454" s="44"/>
      <c r="O454" s="44"/>
      <c r="P454" s="44"/>
      <c r="Q454" s="44"/>
      <c r="R454" s="44"/>
      <c r="S454" s="44"/>
      <c r="T454" s="45"/>
      <c r="U454" s="44"/>
      <c r="V454" s="44"/>
      <c r="W454" s="44"/>
      <c r="X454" s="44"/>
      <c r="Y454" s="44"/>
    </row>
    <row r="455" spans="2:25" s="92" customFormat="1">
      <c r="B455" s="153" t="s">
        <v>2243</v>
      </c>
      <c r="C455" s="155" t="s">
        <v>2246</v>
      </c>
      <c r="H455" s="150"/>
      <c r="J455" s="44"/>
      <c r="K455" s="44"/>
      <c r="L455" s="44"/>
      <c r="M455" s="44"/>
      <c r="N455" s="44"/>
      <c r="O455" s="44"/>
      <c r="P455" s="44"/>
      <c r="Q455" s="44"/>
      <c r="R455" s="44"/>
      <c r="S455" s="44"/>
      <c r="T455" s="45"/>
      <c r="U455" s="44"/>
      <c r="V455" s="44"/>
      <c r="W455" s="44"/>
      <c r="X455" s="44"/>
      <c r="Y455" s="44"/>
    </row>
    <row r="456" spans="2:25" s="92" customFormat="1">
      <c r="B456" s="153" t="s">
        <v>2245</v>
      </c>
      <c r="C456" s="155" t="s">
        <v>2248</v>
      </c>
      <c r="H456" s="150"/>
      <c r="J456" s="44"/>
      <c r="K456" s="44"/>
      <c r="L456" s="44"/>
      <c r="M456" s="44"/>
      <c r="N456" s="44"/>
      <c r="O456" s="44"/>
      <c r="P456" s="44"/>
      <c r="Q456" s="44"/>
      <c r="R456" s="44"/>
      <c r="S456" s="44"/>
      <c r="T456" s="45"/>
      <c r="U456" s="44"/>
      <c r="V456" s="44"/>
      <c r="W456" s="44"/>
      <c r="X456" s="44"/>
      <c r="Y456" s="44"/>
    </row>
    <row r="457" spans="2:25" s="92" customFormat="1">
      <c r="B457" s="153" t="s">
        <v>2247</v>
      </c>
      <c r="C457" s="155" t="s">
        <v>2250</v>
      </c>
      <c r="H457" s="150"/>
      <c r="J457" s="44"/>
      <c r="K457" s="44"/>
      <c r="L457" s="44"/>
      <c r="M457" s="44"/>
      <c r="N457" s="44"/>
      <c r="O457" s="44"/>
      <c r="P457" s="44"/>
      <c r="Q457" s="44"/>
      <c r="R457" s="44"/>
      <c r="S457" s="44"/>
      <c r="T457" s="45"/>
      <c r="U457" s="44"/>
      <c r="V457" s="44"/>
      <c r="W457" s="44"/>
      <c r="X457" s="44"/>
      <c r="Y457" s="44"/>
    </row>
    <row r="458" spans="2:25" s="92" customFormat="1">
      <c r="B458" s="153" t="s">
        <v>2249</v>
      </c>
      <c r="C458" s="155" t="s">
        <v>2252</v>
      </c>
      <c r="H458" s="150"/>
      <c r="J458" s="44"/>
      <c r="K458" s="44"/>
      <c r="L458" s="44"/>
      <c r="M458" s="44"/>
      <c r="N458" s="44"/>
      <c r="O458" s="44"/>
      <c r="P458" s="44"/>
      <c r="Q458" s="44"/>
      <c r="R458" s="44"/>
      <c r="S458" s="44"/>
      <c r="T458" s="45"/>
      <c r="U458" s="44"/>
      <c r="V458" s="44"/>
      <c r="W458" s="44"/>
      <c r="X458" s="44"/>
      <c r="Y458" s="44"/>
    </row>
    <row r="459" spans="2:25" s="92" customFormat="1">
      <c r="B459" s="153" t="s">
        <v>2251</v>
      </c>
      <c r="C459" s="155" t="s">
        <v>2254</v>
      </c>
      <c r="H459" s="150"/>
      <c r="J459" s="44"/>
      <c r="K459" s="44"/>
      <c r="L459" s="44"/>
      <c r="M459" s="44"/>
      <c r="N459" s="44"/>
      <c r="O459" s="44"/>
      <c r="P459" s="44"/>
      <c r="Q459" s="44"/>
      <c r="R459" s="44"/>
      <c r="S459" s="44"/>
      <c r="T459" s="45"/>
      <c r="U459" s="44"/>
      <c r="V459" s="44"/>
      <c r="W459" s="44"/>
      <c r="X459" s="44"/>
      <c r="Y459" s="44"/>
    </row>
    <row r="460" spans="2:25" s="92" customFormat="1">
      <c r="B460" s="153" t="s">
        <v>2253</v>
      </c>
      <c r="C460" s="155" t="s">
        <v>2256</v>
      </c>
      <c r="H460" s="150"/>
      <c r="J460" s="44"/>
      <c r="K460" s="44"/>
      <c r="L460" s="44"/>
      <c r="M460" s="44"/>
      <c r="N460" s="44"/>
      <c r="O460" s="44"/>
      <c r="P460" s="44"/>
      <c r="Q460" s="44"/>
      <c r="R460" s="44"/>
      <c r="S460" s="44"/>
      <c r="T460" s="45"/>
      <c r="U460" s="44"/>
      <c r="V460" s="44"/>
      <c r="W460" s="44"/>
      <c r="X460" s="44"/>
      <c r="Y460" s="44"/>
    </row>
    <row r="461" spans="2:25" s="92" customFormat="1">
      <c r="B461" s="153" t="s">
        <v>2255</v>
      </c>
      <c r="C461" s="155" t="s">
        <v>2258</v>
      </c>
      <c r="H461" s="150"/>
      <c r="J461" s="44"/>
      <c r="K461" s="44"/>
      <c r="L461" s="44"/>
      <c r="M461" s="44"/>
      <c r="N461" s="44"/>
      <c r="O461" s="44"/>
      <c r="P461" s="44"/>
      <c r="Q461" s="44"/>
      <c r="R461" s="44"/>
      <c r="S461" s="44"/>
      <c r="T461" s="45"/>
      <c r="U461" s="44"/>
      <c r="V461" s="44"/>
      <c r="W461" s="44"/>
      <c r="X461" s="44"/>
      <c r="Y461" s="44"/>
    </row>
    <row r="462" spans="2:25" s="92" customFormat="1">
      <c r="B462" s="153" t="s">
        <v>2257</v>
      </c>
      <c r="C462" s="155" t="s">
        <v>2260</v>
      </c>
      <c r="H462" s="150"/>
      <c r="J462" s="44"/>
      <c r="K462" s="44"/>
      <c r="L462" s="44"/>
      <c r="M462" s="44"/>
      <c r="N462" s="44"/>
      <c r="O462" s="44"/>
      <c r="P462" s="44"/>
      <c r="Q462" s="44"/>
      <c r="R462" s="44"/>
      <c r="S462" s="44"/>
      <c r="T462" s="45"/>
      <c r="U462" s="44"/>
      <c r="V462" s="44"/>
      <c r="W462" s="44"/>
      <c r="X462" s="44"/>
      <c r="Y462" s="44"/>
    </row>
    <row r="463" spans="2:25" s="92" customFormat="1">
      <c r="B463" s="153" t="s">
        <v>2259</v>
      </c>
      <c r="C463" s="155" t="s">
        <v>2262</v>
      </c>
      <c r="H463" s="150"/>
      <c r="J463" s="44"/>
      <c r="K463" s="44"/>
      <c r="L463" s="44"/>
      <c r="M463" s="44"/>
      <c r="N463" s="44"/>
      <c r="O463" s="44"/>
      <c r="P463" s="44"/>
      <c r="Q463" s="44"/>
      <c r="R463" s="44"/>
      <c r="S463" s="44"/>
      <c r="T463" s="45"/>
      <c r="U463" s="44"/>
      <c r="V463" s="44"/>
      <c r="W463" s="44"/>
      <c r="X463" s="44"/>
      <c r="Y463" s="44"/>
    </row>
    <row r="464" spans="2:25" s="92" customFormat="1">
      <c r="B464" s="153" t="s">
        <v>2261</v>
      </c>
      <c r="C464" s="155" t="s">
        <v>2264</v>
      </c>
      <c r="H464" s="150"/>
      <c r="J464" s="44"/>
      <c r="K464" s="44"/>
      <c r="L464" s="44"/>
      <c r="M464" s="44"/>
      <c r="N464" s="44"/>
      <c r="O464" s="44"/>
      <c r="P464" s="44"/>
      <c r="Q464" s="44"/>
      <c r="R464" s="44"/>
      <c r="S464" s="44"/>
      <c r="T464" s="45"/>
      <c r="U464" s="44"/>
      <c r="V464" s="44"/>
      <c r="W464" s="44"/>
      <c r="X464" s="44"/>
      <c r="Y464" s="44"/>
    </row>
    <row r="465" spans="2:25" s="92" customFormat="1">
      <c r="B465" s="153" t="s">
        <v>2263</v>
      </c>
      <c r="C465" s="155" t="s">
        <v>2266</v>
      </c>
      <c r="H465" s="150"/>
      <c r="J465" s="44"/>
      <c r="K465" s="44"/>
      <c r="L465" s="44"/>
      <c r="M465" s="44"/>
      <c r="N465" s="44"/>
      <c r="O465" s="44"/>
      <c r="P465" s="44"/>
      <c r="Q465" s="44"/>
      <c r="R465" s="44"/>
      <c r="S465" s="44"/>
      <c r="T465" s="45"/>
      <c r="U465" s="44"/>
      <c r="V465" s="44"/>
      <c r="W465" s="44"/>
      <c r="X465" s="44"/>
      <c r="Y465" s="44"/>
    </row>
    <row r="466" spans="2:25" s="92" customFormat="1">
      <c r="B466" s="153" t="s">
        <v>2265</v>
      </c>
      <c r="C466" s="155" t="s">
        <v>2268</v>
      </c>
      <c r="H466" s="150"/>
      <c r="J466" s="44"/>
      <c r="K466" s="44"/>
      <c r="L466" s="44"/>
      <c r="M466" s="44"/>
      <c r="N466" s="44"/>
      <c r="O466" s="44"/>
      <c r="P466" s="44"/>
      <c r="Q466" s="44"/>
      <c r="R466" s="44"/>
      <c r="S466" s="44"/>
      <c r="T466" s="45"/>
      <c r="U466" s="44"/>
      <c r="V466" s="44"/>
      <c r="W466" s="44"/>
      <c r="X466" s="44"/>
      <c r="Y466" s="44"/>
    </row>
    <row r="467" spans="2:25" s="92" customFormat="1">
      <c r="B467" s="153" t="s">
        <v>2267</v>
      </c>
      <c r="C467" s="155" t="s">
        <v>2270</v>
      </c>
      <c r="H467" s="150"/>
      <c r="J467" s="44"/>
      <c r="K467" s="44"/>
      <c r="L467" s="44"/>
      <c r="M467" s="44"/>
      <c r="N467" s="44"/>
      <c r="O467" s="44"/>
      <c r="P467" s="44"/>
      <c r="Q467" s="44"/>
      <c r="R467" s="44"/>
      <c r="S467" s="44"/>
      <c r="T467" s="45"/>
      <c r="U467" s="44"/>
      <c r="V467" s="44"/>
      <c r="W467" s="44"/>
      <c r="X467" s="44"/>
      <c r="Y467" s="44"/>
    </row>
    <row r="468" spans="2:25" s="92" customFormat="1">
      <c r="B468" s="153" t="s">
        <v>2269</v>
      </c>
      <c r="C468" s="155" t="s">
        <v>2272</v>
      </c>
      <c r="H468" s="150"/>
      <c r="J468" s="44"/>
      <c r="K468" s="44"/>
      <c r="L468" s="44"/>
      <c r="M468" s="44"/>
      <c r="N468" s="44"/>
      <c r="O468" s="44"/>
      <c r="P468" s="44"/>
      <c r="Q468" s="44"/>
      <c r="R468" s="44"/>
      <c r="S468" s="44"/>
      <c r="T468" s="45"/>
      <c r="U468" s="44"/>
      <c r="V468" s="44"/>
      <c r="W468" s="44"/>
      <c r="X468" s="44"/>
      <c r="Y468" s="44"/>
    </row>
    <row r="469" spans="2:25" s="92" customFormat="1">
      <c r="B469" s="153" t="s">
        <v>2271</v>
      </c>
      <c r="C469" s="155" t="s">
        <v>2274</v>
      </c>
      <c r="H469" s="150"/>
      <c r="J469" s="44"/>
      <c r="K469" s="44"/>
      <c r="L469" s="44"/>
      <c r="M469" s="44"/>
      <c r="N469" s="44"/>
      <c r="O469" s="44"/>
      <c r="P469" s="44"/>
      <c r="Q469" s="44"/>
      <c r="R469" s="44"/>
      <c r="S469" s="44"/>
      <c r="T469" s="45"/>
      <c r="U469" s="44"/>
      <c r="V469" s="44"/>
      <c r="W469" s="44"/>
      <c r="X469" s="44"/>
      <c r="Y469" s="44"/>
    </row>
    <row r="470" spans="2:25" s="92" customFormat="1">
      <c r="B470" s="153" t="s">
        <v>2273</v>
      </c>
      <c r="C470" s="155" t="s">
        <v>2276</v>
      </c>
      <c r="H470" s="150"/>
      <c r="J470" s="44"/>
      <c r="K470" s="44"/>
      <c r="L470" s="44"/>
      <c r="M470" s="44"/>
      <c r="N470" s="44"/>
      <c r="O470" s="44"/>
      <c r="P470" s="44"/>
      <c r="Q470" s="44"/>
      <c r="R470" s="44"/>
      <c r="S470" s="44"/>
      <c r="T470" s="45"/>
      <c r="U470" s="44"/>
      <c r="V470" s="44"/>
      <c r="W470" s="44"/>
      <c r="X470" s="44"/>
      <c r="Y470" s="44"/>
    </row>
    <row r="471" spans="2:25" s="92" customFormat="1">
      <c r="B471" s="153" t="s">
        <v>2275</v>
      </c>
      <c r="C471" s="155" t="s">
        <v>2278</v>
      </c>
      <c r="H471" s="150"/>
      <c r="J471" s="44"/>
      <c r="K471" s="44"/>
      <c r="L471" s="44"/>
      <c r="M471" s="44"/>
      <c r="N471" s="44"/>
      <c r="O471" s="44"/>
      <c r="P471" s="44"/>
      <c r="Q471" s="44"/>
      <c r="R471" s="44"/>
      <c r="S471" s="44"/>
      <c r="T471" s="45"/>
      <c r="U471" s="44"/>
      <c r="V471" s="44"/>
      <c r="W471" s="44"/>
      <c r="X471" s="44"/>
      <c r="Y471" s="44"/>
    </row>
    <row r="472" spans="2:25" s="92" customFormat="1">
      <c r="B472" s="153" t="s">
        <v>2277</v>
      </c>
      <c r="C472" s="155" t="s">
        <v>2280</v>
      </c>
      <c r="H472" s="150"/>
      <c r="J472" s="44"/>
      <c r="K472" s="44"/>
      <c r="L472" s="44"/>
      <c r="M472" s="44"/>
      <c r="N472" s="44"/>
      <c r="O472" s="44"/>
      <c r="P472" s="44"/>
      <c r="Q472" s="44"/>
      <c r="R472" s="44"/>
      <c r="S472" s="44"/>
      <c r="T472" s="45"/>
      <c r="U472" s="44"/>
      <c r="V472" s="44"/>
      <c r="W472" s="44"/>
      <c r="X472" s="44"/>
      <c r="Y472" s="44"/>
    </row>
    <row r="473" spans="2:25" s="92" customFormat="1">
      <c r="B473" s="153" t="s">
        <v>2279</v>
      </c>
      <c r="C473" s="155" t="s">
        <v>2282</v>
      </c>
      <c r="H473" s="150"/>
      <c r="J473" s="44"/>
      <c r="K473" s="44"/>
      <c r="L473" s="44"/>
      <c r="M473" s="44"/>
      <c r="N473" s="44"/>
      <c r="O473" s="44"/>
      <c r="P473" s="44"/>
      <c r="Q473" s="44"/>
      <c r="R473" s="44"/>
      <c r="S473" s="44"/>
      <c r="T473" s="45"/>
      <c r="U473" s="44"/>
      <c r="V473" s="44"/>
      <c r="W473" s="44"/>
      <c r="X473" s="44"/>
      <c r="Y473" s="44"/>
    </row>
    <row r="474" spans="2:25" s="92" customFormat="1">
      <c r="B474" s="153" t="s">
        <v>2281</v>
      </c>
      <c r="C474" s="155" t="s">
        <v>2284</v>
      </c>
      <c r="H474" s="150"/>
      <c r="J474" s="44"/>
      <c r="K474" s="44"/>
      <c r="L474" s="44"/>
      <c r="M474" s="44"/>
      <c r="N474" s="44"/>
      <c r="O474" s="44"/>
      <c r="P474" s="44"/>
      <c r="Q474" s="44"/>
      <c r="R474" s="44"/>
      <c r="S474" s="44"/>
      <c r="T474" s="45"/>
      <c r="U474" s="44"/>
      <c r="V474" s="44"/>
      <c r="W474" s="44"/>
      <c r="X474" s="44"/>
      <c r="Y474" s="44"/>
    </row>
    <row r="475" spans="2:25" s="92" customFormat="1">
      <c r="B475" s="153" t="s">
        <v>2283</v>
      </c>
      <c r="C475" s="155" t="s">
        <v>2286</v>
      </c>
      <c r="H475" s="150"/>
      <c r="J475" s="44"/>
      <c r="K475" s="44"/>
      <c r="L475" s="44"/>
      <c r="M475" s="44"/>
      <c r="N475" s="44"/>
      <c r="O475" s="44"/>
      <c r="P475" s="44"/>
      <c r="Q475" s="44"/>
      <c r="R475" s="44"/>
      <c r="S475" s="44"/>
      <c r="T475" s="45"/>
      <c r="U475" s="44"/>
      <c r="V475" s="44"/>
      <c r="W475" s="44"/>
      <c r="X475" s="44"/>
      <c r="Y475" s="44"/>
    </row>
    <row r="476" spans="2:25" s="92" customFormat="1">
      <c r="B476" s="153" t="s">
        <v>2285</v>
      </c>
      <c r="C476" s="155" t="s">
        <v>2288</v>
      </c>
      <c r="H476" s="150"/>
      <c r="J476" s="44"/>
      <c r="K476" s="44"/>
      <c r="L476" s="44"/>
      <c r="M476" s="44"/>
      <c r="N476" s="44"/>
      <c r="O476" s="44"/>
      <c r="P476" s="44"/>
      <c r="Q476" s="44"/>
      <c r="R476" s="44"/>
      <c r="S476" s="44"/>
      <c r="T476" s="45"/>
      <c r="U476" s="44"/>
      <c r="V476" s="44"/>
      <c r="W476" s="44"/>
      <c r="X476" s="44"/>
      <c r="Y476" s="44"/>
    </row>
    <row r="477" spans="2:25" s="92" customFormat="1">
      <c r="B477" s="153" t="s">
        <v>2287</v>
      </c>
      <c r="C477" s="155" t="s">
        <v>2290</v>
      </c>
      <c r="H477" s="150"/>
      <c r="J477" s="44"/>
      <c r="K477" s="44"/>
      <c r="L477" s="44"/>
      <c r="M477" s="44"/>
      <c r="N477" s="44"/>
      <c r="O477" s="44"/>
      <c r="P477" s="44"/>
      <c r="Q477" s="44"/>
      <c r="R477" s="44"/>
      <c r="S477" s="44"/>
      <c r="T477" s="45"/>
      <c r="U477" s="44"/>
      <c r="V477" s="44"/>
      <c r="W477" s="44"/>
      <c r="X477" s="44"/>
      <c r="Y477" s="44"/>
    </row>
    <row r="478" spans="2:25" s="92" customFormat="1">
      <c r="B478" s="153" t="s">
        <v>2289</v>
      </c>
      <c r="C478" s="155" t="s">
        <v>2292</v>
      </c>
      <c r="H478" s="150"/>
      <c r="J478" s="44"/>
      <c r="K478" s="44"/>
      <c r="L478" s="44"/>
      <c r="M478" s="44"/>
      <c r="N478" s="44"/>
      <c r="O478" s="44"/>
      <c r="P478" s="44"/>
      <c r="Q478" s="44"/>
      <c r="R478" s="44"/>
      <c r="S478" s="44"/>
      <c r="T478" s="45"/>
      <c r="U478" s="44"/>
      <c r="V478" s="44"/>
      <c r="W478" s="44"/>
      <c r="X478" s="44"/>
      <c r="Y478" s="44"/>
    </row>
    <row r="479" spans="2:25" s="92" customFormat="1">
      <c r="B479" s="153" t="s">
        <v>2291</v>
      </c>
      <c r="C479" s="155" t="s">
        <v>2294</v>
      </c>
      <c r="H479" s="150"/>
      <c r="J479" s="44"/>
      <c r="K479" s="44"/>
      <c r="L479" s="44"/>
      <c r="M479" s="44"/>
      <c r="N479" s="44"/>
      <c r="O479" s="44"/>
      <c r="P479" s="44"/>
      <c r="Q479" s="44"/>
      <c r="R479" s="44"/>
      <c r="S479" s="44"/>
      <c r="T479" s="45"/>
      <c r="U479" s="44"/>
      <c r="V479" s="44"/>
      <c r="W479" s="44"/>
      <c r="X479" s="44"/>
      <c r="Y479" s="44"/>
    </row>
    <row r="480" spans="2:25" s="92" customFormat="1">
      <c r="B480" s="153" t="s">
        <v>2293</v>
      </c>
      <c r="C480" s="155" t="s">
        <v>2296</v>
      </c>
      <c r="H480" s="150"/>
      <c r="J480" s="44"/>
      <c r="K480" s="44"/>
      <c r="L480" s="44"/>
      <c r="M480" s="44"/>
      <c r="N480" s="44"/>
      <c r="O480" s="44"/>
      <c r="P480" s="44"/>
      <c r="Q480" s="44"/>
      <c r="R480" s="44"/>
      <c r="S480" s="44"/>
      <c r="T480" s="45"/>
      <c r="U480" s="44"/>
      <c r="V480" s="44"/>
      <c r="W480" s="44"/>
      <c r="X480" s="44"/>
      <c r="Y480" s="44"/>
    </row>
    <row r="481" spans="2:25" s="92" customFormat="1">
      <c r="B481" s="153" t="s">
        <v>2295</v>
      </c>
      <c r="C481" s="155" t="s">
        <v>2298</v>
      </c>
      <c r="H481" s="150"/>
      <c r="J481" s="44"/>
      <c r="K481" s="44"/>
      <c r="L481" s="44"/>
      <c r="M481" s="44"/>
      <c r="N481" s="44"/>
      <c r="O481" s="44"/>
      <c r="P481" s="44"/>
      <c r="Q481" s="44"/>
      <c r="R481" s="44"/>
      <c r="S481" s="44"/>
      <c r="T481" s="45"/>
      <c r="U481" s="44"/>
      <c r="V481" s="44"/>
      <c r="W481" s="44"/>
      <c r="X481" s="44"/>
      <c r="Y481" s="44"/>
    </row>
    <row r="482" spans="2:25" s="92" customFormat="1">
      <c r="B482" s="153" t="s">
        <v>2297</v>
      </c>
      <c r="C482" s="155" t="s">
        <v>2300</v>
      </c>
      <c r="H482" s="150"/>
      <c r="J482" s="44"/>
      <c r="K482" s="44"/>
      <c r="L482" s="44"/>
      <c r="M482" s="44"/>
      <c r="N482" s="44"/>
      <c r="O482" s="44"/>
      <c r="P482" s="44"/>
      <c r="Q482" s="44"/>
      <c r="R482" s="44"/>
      <c r="S482" s="44"/>
      <c r="T482" s="45"/>
      <c r="U482" s="44"/>
      <c r="V482" s="44"/>
      <c r="W482" s="44"/>
      <c r="X482" s="44"/>
      <c r="Y482" s="44"/>
    </row>
    <row r="483" spans="2:25" s="92" customFormat="1">
      <c r="B483" s="153" t="s">
        <v>2299</v>
      </c>
      <c r="C483" s="155" t="s">
        <v>2302</v>
      </c>
      <c r="H483" s="150"/>
      <c r="J483" s="44"/>
      <c r="K483" s="44"/>
      <c r="L483" s="44"/>
      <c r="M483" s="44"/>
      <c r="N483" s="44"/>
      <c r="O483" s="44"/>
      <c r="P483" s="44"/>
      <c r="Q483" s="44"/>
      <c r="R483" s="44"/>
      <c r="S483" s="44"/>
      <c r="T483" s="45"/>
      <c r="U483" s="44"/>
      <c r="V483" s="44"/>
      <c r="W483" s="44"/>
      <c r="X483" s="44"/>
      <c r="Y483" s="44"/>
    </row>
    <row r="484" spans="2:25" s="92" customFormat="1">
      <c r="B484" s="153" t="s">
        <v>2301</v>
      </c>
      <c r="C484" s="155" t="s">
        <v>2304</v>
      </c>
      <c r="H484" s="150"/>
      <c r="J484" s="44"/>
      <c r="K484" s="44"/>
      <c r="L484" s="44"/>
      <c r="M484" s="44"/>
      <c r="N484" s="44"/>
      <c r="O484" s="44"/>
      <c r="P484" s="44"/>
      <c r="Q484" s="44"/>
      <c r="R484" s="44"/>
      <c r="S484" s="44"/>
      <c r="T484" s="45"/>
      <c r="U484" s="44"/>
      <c r="V484" s="44"/>
      <c r="W484" s="44"/>
      <c r="X484" s="44"/>
      <c r="Y484" s="44"/>
    </row>
    <row r="485" spans="2:25" s="92" customFormat="1">
      <c r="B485" s="153" t="s">
        <v>2303</v>
      </c>
      <c r="C485" s="155" t="s">
        <v>2306</v>
      </c>
      <c r="H485" s="150"/>
      <c r="J485" s="44"/>
      <c r="K485" s="44"/>
      <c r="L485" s="44"/>
      <c r="M485" s="44"/>
      <c r="N485" s="44"/>
      <c r="O485" s="44"/>
      <c r="P485" s="44"/>
      <c r="Q485" s="44"/>
      <c r="R485" s="44"/>
      <c r="S485" s="44"/>
      <c r="T485" s="45"/>
      <c r="U485" s="44"/>
      <c r="V485" s="44"/>
      <c r="W485" s="44"/>
      <c r="X485" s="44"/>
      <c r="Y485" s="44"/>
    </row>
    <row r="486" spans="2:25" s="92" customFormat="1">
      <c r="B486" s="153" t="s">
        <v>2305</v>
      </c>
      <c r="C486" s="155" t="s">
        <v>2308</v>
      </c>
      <c r="H486" s="150"/>
      <c r="J486" s="44"/>
      <c r="K486" s="44"/>
      <c r="L486" s="44"/>
      <c r="M486" s="44"/>
      <c r="N486" s="44"/>
      <c r="O486" s="44"/>
      <c r="P486" s="44"/>
      <c r="Q486" s="44"/>
      <c r="R486" s="44"/>
      <c r="S486" s="44"/>
      <c r="T486" s="45"/>
      <c r="U486" s="44"/>
      <c r="V486" s="44"/>
      <c r="W486" s="44"/>
      <c r="X486" s="44"/>
      <c r="Y486" s="44"/>
    </row>
    <row r="487" spans="2:25" s="92" customFormat="1">
      <c r="B487" s="153" t="s">
        <v>2307</v>
      </c>
      <c r="C487" s="155" t="s">
        <v>2310</v>
      </c>
      <c r="H487" s="150"/>
      <c r="J487" s="44"/>
      <c r="K487" s="44"/>
      <c r="L487" s="44"/>
      <c r="M487" s="44"/>
      <c r="N487" s="44"/>
      <c r="O487" s="44"/>
      <c r="P487" s="44"/>
      <c r="Q487" s="44"/>
      <c r="R487" s="44"/>
      <c r="S487" s="44"/>
      <c r="T487" s="45"/>
      <c r="U487" s="44"/>
      <c r="V487" s="44"/>
      <c r="W487" s="44"/>
      <c r="X487" s="44"/>
      <c r="Y487" s="44"/>
    </row>
    <row r="488" spans="2:25" s="92" customFormat="1">
      <c r="B488" s="153" t="s">
        <v>2309</v>
      </c>
      <c r="C488" s="155" t="s">
        <v>2312</v>
      </c>
      <c r="H488" s="150"/>
      <c r="J488" s="44"/>
      <c r="K488" s="44"/>
      <c r="L488" s="44"/>
      <c r="M488" s="44"/>
      <c r="N488" s="44"/>
      <c r="O488" s="44"/>
      <c r="P488" s="44"/>
      <c r="Q488" s="44"/>
      <c r="R488" s="44"/>
      <c r="S488" s="44"/>
      <c r="T488" s="45"/>
      <c r="U488" s="44"/>
      <c r="V488" s="44"/>
      <c r="W488" s="44"/>
      <c r="X488" s="44"/>
      <c r="Y488" s="44"/>
    </row>
    <row r="489" spans="2:25" s="92" customFormat="1">
      <c r="B489" s="153" t="s">
        <v>2311</v>
      </c>
      <c r="C489" s="155" t="s">
        <v>2314</v>
      </c>
      <c r="H489" s="150"/>
      <c r="J489" s="44"/>
      <c r="K489" s="44"/>
      <c r="L489" s="44"/>
      <c r="M489" s="44"/>
      <c r="N489" s="44"/>
      <c r="O489" s="44"/>
      <c r="P489" s="44"/>
      <c r="Q489" s="44"/>
      <c r="R489" s="44"/>
      <c r="S489" s="44"/>
      <c r="T489" s="45"/>
      <c r="U489" s="44"/>
      <c r="V489" s="44"/>
      <c r="W489" s="44"/>
      <c r="X489" s="44"/>
      <c r="Y489" s="44"/>
    </row>
    <row r="490" spans="2:25" s="92" customFormat="1">
      <c r="B490" s="153" t="s">
        <v>2313</v>
      </c>
      <c r="C490" s="155" t="s">
        <v>2316</v>
      </c>
      <c r="H490" s="150"/>
      <c r="J490" s="44"/>
      <c r="K490" s="44"/>
      <c r="L490" s="44"/>
      <c r="M490" s="44"/>
      <c r="N490" s="44"/>
      <c r="O490" s="44"/>
      <c r="P490" s="44"/>
      <c r="Q490" s="44"/>
      <c r="R490" s="44"/>
      <c r="S490" s="44"/>
      <c r="T490" s="45"/>
      <c r="U490" s="44"/>
      <c r="V490" s="44"/>
      <c r="W490" s="44"/>
      <c r="X490" s="44"/>
      <c r="Y490" s="44"/>
    </row>
    <row r="491" spans="2:25" s="92" customFormat="1">
      <c r="B491" s="153" t="s">
        <v>2315</v>
      </c>
      <c r="C491" s="155" t="s">
        <v>2318</v>
      </c>
      <c r="H491" s="150"/>
      <c r="J491" s="44"/>
      <c r="K491" s="44"/>
      <c r="L491" s="44"/>
      <c r="M491" s="44"/>
      <c r="N491" s="44"/>
      <c r="O491" s="44"/>
      <c r="P491" s="44"/>
      <c r="Q491" s="44"/>
      <c r="R491" s="44"/>
      <c r="S491" s="44"/>
      <c r="T491" s="45"/>
      <c r="U491" s="44"/>
      <c r="V491" s="44"/>
      <c r="W491" s="44"/>
      <c r="X491" s="44"/>
      <c r="Y491" s="44"/>
    </row>
    <row r="492" spans="2:25" s="92" customFormat="1">
      <c r="B492" s="153" t="s">
        <v>2317</v>
      </c>
      <c r="C492" s="155" t="s">
        <v>2320</v>
      </c>
      <c r="H492" s="150"/>
      <c r="J492" s="44"/>
      <c r="K492" s="44"/>
      <c r="L492" s="44"/>
      <c r="M492" s="44"/>
      <c r="N492" s="44"/>
      <c r="O492" s="44"/>
      <c r="P492" s="44"/>
      <c r="Q492" s="44"/>
      <c r="R492" s="44"/>
      <c r="S492" s="44"/>
      <c r="T492" s="45"/>
      <c r="U492" s="44"/>
      <c r="V492" s="44"/>
      <c r="W492" s="44"/>
      <c r="X492" s="44"/>
      <c r="Y492" s="44"/>
    </row>
    <row r="493" spans="2:25" s="92" customFormat="1">
      <c r="B493" s="153" t="s">
        <v>2319</v>
      </c>
      <c r="C493" s="155" t="s">
        <v>2322</v>
      </c>
      <c r="H493" s="150"/>
      <c r="J493" s="44"/>
      <c r="K493" s="44"/>
      <c r="L493" s="44"/>
      <c r="M493" s="44"/>
      <c r="N493" s="44"/>
      <c r="O493" s="44"/>
      <c r="P493" s="44"/>
      <c r="Q493" s="44"/>
      <c r="R493" s="44"/>
      <c r="S493" s="44"/>
      <c r="T493" s="45"/>
      <c r="U493" s="44"/>
      <c r="V493" s="44"/>
      <c r="W493" s="44"/>
      <c r="X493" s="44"/>
      <c r="Y493" s="44"/>
    </row>
    <row r="494" spans="2:25" s="92" customFormat="1">
      <c r="B494" s="153" t="s">
        <v>2321</v>
      </c>
      <c r="C494" s="155" t="s">
        <v>2324</v>
      </c>
      <c r="H494" s="150"/>
      <c r="J494" s="44"/>
      <c r="K494" s="44"/>
      <c r="L494" s="44"/>
      <c r="M494" s="44"/>
      <c r="N494" s="44"/>
      <c r="O494" s="44"/>
      <c r="P494" s="44"/>
      <c r="Q494" s="44"/>
      <c r="R494" s="44"/>
      <c r="S494" s="44"/>
      <c r="T494" s="45"/>
      <c r="U494" s="44"/>
      <c r="V494" s="44"/>
      <c r="W494" s="44"/>
      <c r="X494" s="44"/>
      <c r="Y494" s="44"/>
    </row>
    <row r="495" spans="2:25" s="92" customFormat="1">
      <c r="B495" s="153" t="s">
        <v>2323</v>
      </c>
      <c r="C495" s="155" t="s">
        <v>2324</v>
      </c>
      <c r="H495" s="150"/>
      <c r="J495" s="44"/>
      <c r="K495" s="44"/>
      <c r="L495" s="44"/>
      <c r="M495" s="44"/>
      <c r="N495" s="44"/>
      <c r="O495" s="44"/>
      <c r="P495" s="44"/>
      <c r="Q495" s="44"/>
      <c r="R495" s="44"/>
      <c r="S495" s="44"/>
      <c r="T495" s="45"/>
      <c r="U495" s="44"/>
      <c r="V495" s="44"/>
      <c r="W495" s="44"/>
      <c r="X495" s="44"/>
      <c r="Y495" s="44"/>
    </row>
    <row r="496" spans="2:25" s="92" customFormat="1">
      <c r="B496" s="153" t="s">
        <v>2325</v>
      </c>
      <c r="C496" s="155" t="s">
        <v>2327</v>
      </c>
      <c r="H496" s="150"/>
      <c r="J496" s="44"/>
      <c r="K496" s="44"/>
      <c r="L496" s="44"/>
      <c r="M496" s="44"/>
      <c r="N496" s="44"/>
      <c r="O496" s="44"/>
      <c r="P496" s="44"/>
      <c r="Q496" s="44"/>
      <c r="R496" s="44"/>
      <c r="S496" s="44"/>
      <c r="T496" s="45"/>
      <c r="U496" s="44"/>
      <c r="V496" s="44"/>
      <c r="W496" s="44"/>
      <c r="X496" s="44"/>
      <c r="Y496" s="44"/>
    </row>
    <row r="497" spans="2:25" s="92" customFormat="1">
      <c r="B497" s="153" t="s">
        <v>2326</v>
      </c>
      <c r="C497" s="155" t="s">
        <v>2329</v>
      </c>
      <c r="H497" s="150"/>
      <c r="J497" s="44"/>
      <c r="K497" s="44"/>
      <c r="L497" s="44"/>
      <c r="M497" s="44"/>
      <c r="N497" s="44"/>
      <c r="O497" s="44"/>
      <c r="P497" s="44"/>
      <c r="Q497" s="44"/>
      <c r="R497" s="44"/>
      <c r="S497" s="44"/>
      <c r="T497" s="45"/>
      <c r="U497" s="44"/>
      <c r="V497" s="44"/>
      <c r="W497" s="44"/>
      <c r="X497" s="44"/>
      <c r="Y497" s="44"/>
    </row>
    <row r="498" spans="2:25" s="92" customFormat="1">
      <c r="B498" s="153" t="s">
        <v>2328</v>
      </c>
      <c r="C498" s="155" t="s">
        <v>2331</v>
      </c>
      <c r="H498" s="150"/>
      <c r="J498" s="44"/>
      <c r="K498" s="44"/>
      <c r="L498" s="44"/>
      <c r="M498" s="44"/>
      <c r="N498" s="44"/>
      <c r="O498" s="44"/>
      <c r="P498" s="44"/>
      <c r="Q498" s="44"/>
      <c r="R498" s="44"/>
      <c r="S498" s="44"/>
      <c r="T498" s="45"/>
      <c r="U498" s="44"/>
      <c r="V498" s="44"/>
      <c r="W498" s="44"/>
      <c r="X498" s="44"/>
      <c r="Y498" s="44"/>
    </row>
    <row r="499" spans="2:25" s="92" customFormat="1">
      <c r="B499" s="153" t="s">
        <v>2330</v>
      </c>
      <c r="C499" s="155" t="s">
        <v>2333</v>
      </c>
      <c r="H499" s="150"/>
      <c r="J499" s="44"/>
      <c r="K499" s="44"/>
      <c r="L499" s="44"/>
      <c r="M499" s="44"/>
      <c r="N499" s="44"/>
      <c r="O499" s="44"/>
      <c r="P499" s="44"/>
      <c r="Q499" s="44"/>
      <c r="R499" s="44"/>
      <c r="S499" s="44"/>
      <c r="T499" s="45"/>
      <c r="U499" s="44"/>
      <c r="V499" s="44"/>
      <c r="W499" s="44"/>
      <c r="X499" s="44"/>
      <c r="Y499" s="44"/>
    </row>
    <row r="500" spans="2:25" s="92" customFormat="1">
      <c r="B500" s="153" t="s">
        <v>2332</v>
      </c>
      <c r="C500" s="155" t="s">
        <v>2335</v>
      </c>
      <c r="H500" s="150"/>
      <c r="J500" s="44"/>
      <c r="K500" s="44"/>
      <c r="L500" s="44"/>
      <c r="M500" s="44"/>
      <c r="N500" s="44"/>
      <c r="O500" s="44"/>
      <c r="P500" s="44"/>
      <c r="Q500" s="44"/>
      <c r="R500" s="44"/>
      <c r="S500" s="44"/>
      <c r="T500" s="45"/>
      <c r="U500" s="44"/>
      <c r="V500" s="44"/>
      <c r="W500" s="44"/>
      <c r="X500" s="44"/>
      <c r="Y500" s="44"/>
    </row>
    <row r="501" spans="2:25" s="92" customFormat="1">
      <c r="B501" s="153" t="s">
        <v>2334</v>
      </c>
      <c r="C501" s="155" t="s">
        <v>2337</v>
      </c>
      <c r="H501" s="150"/>
      <c r="J501" s="44"/>
      <c r="K501" s="44"/>
      <c r="L501" s="44"/>
      <c r="M501" s="44"/>
      <c r="N501" s="44"/>
      <c r="O501" s="44"/>
      <c r="P501" s="44"/>
      <c r="Q501" s="44"/>
      <c r="R501" s="44"/>
      <c r="S501" s="44"/>
      <c r="T501" s="45"/>
      <c r="U501" s="44"/>
      <c r="V501" s="44"/>
      <c r="W501" s="44"/>
      <c r="X501" s="44"/>
      <c r="Y501" s="44"/>
    </row>
    <row r="502" spans="2:25" s="92" customFormat="1">
      <c r="B502" s="153" t="s">
        <v>2336</v>
      </c>
      <c r="C502" s="155" t="s">
        <v>2339</v>
      </c>
      <c r="H502" s="150"/>
      <c r="J502" s="44"/>
      <c r="K502" s="44"/>
      <c r="L502" s="44"/>
      <c r="M502" s="44"/>
      <c r="N502" s="44"/>
      <c r="O502" s="44"/>
      <c r="P502" s="44"/>
      <c r="Q502" s="44"/>
      <c r="R502" s="44"/>
      <c r="S502" s="44"/>
      <c r="T502" s="45"/>
      <c r="U502" s="44"/>
      <c r="V502" s="44"/>
      <c r="W502" s="44"/>
      <c r="X502" s="44"/>
      <c r="Y502" s="44"/>
    </row>
    <row r="503" spans="2:25" s="92" customFormat="1">
      <c r="B503" s="153" t="s">
        <v>2338</v>
      </c>
      <c r="C503" s="155" t="s">
        <v>2341</v>
      </c>
      <c r="H503" s="150"/>
      <c r="J503" s="44"/>
      <c r="K503" s="44"/>
      <c r="L503" s="44"/>
      <c r="M503" s="44"/>
      <c r="N503" s="44"/>
      <c r="O503" s="44"/>
      <c r="P503" s="44"/>
      <c r="Q503" s="44"/>
      <c r="R503" s="44"/>
      <c r="S503" s="44"/>
      <c r="T503" s="45"/>
      <c r="U503" s="44"/>
      <c r="V503" s="44"/>
      <c r="W503" s="44"/>
      <c r="X503" s="44"/>
      <c r="Y503" s="44"/>
    </row>
    <row r="504" spans="2:25" s="92" customFormat="1">
      <c r="B504" s="153" t="s">
        <v>2340</v>
      </c>
      <c r="C504" s="155" t="s">
        <v>2343</v>
      </c>
      <c r="H504" s="150"/>
      <c r="J504" s="44"/>
      <c r="K504" s="44"/>
      <c r="L504" s="44"/>
      <c r="M504" s="44"/>
      <c r="N504" s="44"/>
      <c r="O504" s="44"/>
      <c r="P504" s="44"/>
      <c r="Q504" s="44"/>
      <c r="R504" s="44"/>
      <c r="S504" s="44"/>
      <c r="T504" s="45"/>
      <c r="U504" s="44"/>
      <c r="V504" s="44"/>
      <c r="W504" s="44"/>
      <c r="X504" s="44"/>
      <c r="Y504" s="44"/>
    </row>
    <row r="505" spans="2:25" s="92" customFormat="1">
      <c r="B505" s="153" t="s">
        <v>2342</v>
      </c>
      <c r="C505" s="155" t="s">
        <v>2345</v>
      </c>
      <c r="H505" s="150"/>
      <c r="J505" s="44"/>
      <c r="K505" s="44"/>
      <c r="L505" s="44"/>
      <c r="M505" s="44"/>
      <c r="N505" s="44"/>
      <c r="O505" s="44"/>
      <c r="P505" s="44"/>
      <c r="Q505" s="44"/>
      <c r="R505" s="44"/>
      <c r="S505" s="44"/>
      <c r="T505" s="45"/>
      <c r="U505" s="44"/>
      <c r="V505" s="44"/>
      <c r="W505" s="44"/>
      <c r="X505" s="44"/>
      <c r="Y505" s="44"/>
    </row>
    <row r="506" spans="2:25" s="92" customFormat="1">
      <c r="B506" s="153" t="s">
        <v>2344</v>
      </c>
      <c r="C506" s="155" t="s">
        <v>2347</v>
      </c>
      <c r="H506" s="150"/>
      <c r="J506" s="44"/>
      <c r="K506" s="44"/>
      <c r="L506" s="44"/>
      <c r="M506" s="44"/>
      <c r="N506" s="44"/>
      <c r="O506" s="44"/>
      <c r="P506" s="44"/>
      <c r="Q506" s="44"/>
      <c r="R506" s="44"/>
      <c r="S506" s="44"/>
      <c r="T506" s="45"/>
      <c r="U506" s="44"/>
      <c r="V506" s="44"/>
      <c r="W506" s="44"/>
      <c r="X506" s="44"/>
      <c r="Y506" s="44"/>
    </row>
    <row r="507" spans="2:25" s="92" customFormat="1">
      <c r="B507" s="153" t="s">
        <v>2346</v>
      </c>
      <c r="C507" s="155" t="s">
        <v>2349</v>
      </c>
      <c r="H507" s="150"/>
      <c r="J507" s="44"/>
      <c r="K507" s="44"/>
      <c r="L507" s="44"/>
      <c r="M507" s="44"/>
      <c r="N507" s="44"/>
      <c r="O507" s="44"/>
      <c r="P507" s="44"/>
      <c r="Q507" s="44"/>
      <c r="R507" s="44"/>
      <c r="S507" s="44"/>
      <c r="T507" s="45"/>
      <c r="U507" s="44"/>
      <c r="V507" s="44"/>
      <c r="W507" s="44"/>
      <c r="X507" s="44"/>
      <c r="Y507" s="44"/>
    </row>
    <row r="508" spans="2:25" s="92" customFormat="1">
      <c r="B508" s="153" t="s">
        <v>2348</v>
      </c>
      <c r="C508" s="155" t="s">
        <v>2351</v>
      </c>
      <c r="H508" s="150"/>
      <c r="J508" s="44"/>
      <c r="K508" s="44"/>
      <c r="L508" s="44"/>
      <c r="M508" s="44"/>
      <c r="N508" s="44"/>
      <c r="O508" s="44"/>
      <c r="P508" s="44"/>
      <c r="Q508" s="44"/>
      <c r="R508" s="44"/>
      <c r="S508" s="44"/>
      <c r="T508" s="45"/>
      <c r="U508" s="44"/>
      <c r="V508" s="44"/>
      <c r="W508" s="44"/>
      <c r="X508" s="44"/>
      <c r="Y508" s="44"/>
    </row>
    <row r="509" spans="2:25" s="92" customFormat="1">
      <c r="B509" s="153" t="s">
        <v>2350</v>
      </c>
      <c r="C509" s="155" t="s">
        <v>2353</v>
      </c>
      <c r="H509" s="150"/>
      <c r="J509" s="44"/>
      <c r="K509" s="44"/>
      <c r="L509" s="44"/>
      <c r="M509" s="44"/>
      <c r="N509" s="44"/>
      <c r="O509" s="44"/>
      <c r="P509" s="44"/>
      <c r="Q509" s="44"/>
      <c r="R509" s="44"/>
      <c r="S509" s="44"/>
      <c r="T509" s="45"/>
      <c r="U509" s="44"/>
      <c r="V509" s="44"/>
      <c r="W509" s="44"/>
      <c r="X509" s="44"/>
      <c r="Y509" s="44"/>
    </row>
    <row r="510" spans="2:25" s="92" customFormat="1">
      <c r="B510" s="153" t="s">
        <v>2352</v>
      </c>
      <c r="C510" s="155" t="s">
        <v>2355</v>
      </c>
      <c r="H510" s="150"/>
      <c r="J510" s="44"/>
      <c r="K510" s="44"/>
      <c r="L510" s="44"/>
      <c r="M510" s="44"/>
      <c r="N510" s="44"/>
      <c r="O510" s="44"/>
      <c r="P510" s="44"/>
      <c r="Q510" s="44"/>
      <c r="R510" s="44"/>
      <c r="S510" s="44"/>
      <c r="T510" s="45"/>
      <c r="U510" s="44"/>
      <c r="V510" s="44"/>
      <c r="W510" s="44"/>
      <c r="X510" s="44"/>
      <c r="Y510" s="44"/>
    </row>
    <row r="511" spans="2:25" s="92" customFormat="1">
      <c r="B511" s="153" t="s">
        <v>2354</v>
      </c>
      <c r="C511" s="155" t="s">
        <v>2357</v>
      </c>
      <c r="H511" s="150"/>
      <c r="J511" s="44"/>
      <c r="K511" s="44"/>
      <c r="L511" s="44"/>
      <c r="M511" s="44"/>
      <c r="N511" s="44"/>
      <c r="O511" s="44"/>
      <c r="P511" s="44"/>
      <c r="Q511" s="44"/>
      <c r="R511" s="44"/>
      <c r="S511" s="44"/>
      <c r="T511" s="45"/>
      <c r="U511" s="44"/>
      <c r="V511" s="44"/>
      <c r="W511" s="44"/>
      <c r="X511" s="44"/>
      <c r="Y511" s="44"/>
    </row>
    <row r="512" spans="2:25" s="92" customFormat="1">
      <c r="B512" s="153" t="s">
        <v>2356</v>
      </c>
      <c r="C512" s="155" t="s">
        <v>2359</v>
      </c>
      <c r="H512" s="150"/>
      <c r="J512" s="44"/>
      <c r="K512" s="44"/>
      <c r="L512" s="44"/>
      <c r="M512" s="44"/>
      <c r="N512" s="44"/>
      <c r="O512" s="44"/>
      <c r="P512" s="44"/>
      <c r="Q512" s="44"/>
      <c r="R512" s="44"/>
      <c r="S512" s="44"/>
      <c r="T512" s="45"/>
      <c r="U512" s="44"/>
      <c r="V512" s="44"/>
      <c r="W512" s="44"/>
      <c r="X512" s="44"/>
      <c r="Y512" s="44"/>
    </row>
    <row r="513" spans="2:25" s="92" customFormat="1">
      <c r="B513" s="153" t="s">
        <v>2358</v>
      </c>
      <c r="C513" s="155" t="s">
        <v>2361</v>
      </c>
      <c r="H513" s="150"/>
      <c r="J513" s="44"/>
      <c r="K513" s="44"/>
      <c r="L513" s="44"/>
      <c r="M513" s="44"/>
      <c r="N513" s="44"/>
      <c r="O513" s="44"/>
      <c r="P513" s="44"/>
      <c r="Q513" s="44"/>
      <c r="R513" s="44"/>
      <c r="S513" s="44"/>
      <c r="T513" s="45"/>
      <c r="U513" s="44"/>
      <c r="V513" s="44"/>
      <c r="W513" s="44"/>
      <c r="X513" s="44"/>
      <c r="Y513" s="44"/>
    </row>
    <row r="514" spans="2:25" s="92" customFormat="1">
      <c r="B514" s="153" t="s">
        <v>2360</v>
      </c>
      <c r="C514" s="155" t="s">
        <v>2363</v>
      </c>
      <c r="H514" s="150"/>
      <c r="J514" s="44"/>
      <c r="K514" s="44"/>
      <c r="L514" s="44"/>
      <c r="M514" s="44"/>
      <c r="N514" s="44"/>
      <c r="O514" s="44"/>
      <c r="P514" s="44"/>
      <c r="Q514" s="44"/>
      <c r="R514" s="44"/>
      <c r="S514" s="44"/>
      <c r="T514" s="45"/>
      <c r="U514" s="44"/>
      <c r="V514" s="44"/>
      <c r="W514" s="44"/>
      <c r="X514" s="44"/>
      <c r="Y514" s="44"/>
    </row>
    <row r="515" spans="2:25" s="92" customFormat="1">
      <c r="B515" s="153" t="s">
        <v>2362</v>
      </c>
      <c r="C515" s="155" t="s">
        <v>2365</v>
      </c>
      <c r="H515" s="150"/>
      <c r="J515" s="44"/>
      <c r="K515" s="44"/>
      <c r="L515" s="44"/>
      <c r="M515" s="44"/>
      <c r="N515" s="44"/>
      <c r="O515" s="44"/>
      <c r="P515" s="44"/>
      <c r="Q515" s="44"/>
      <c r="R515" s="44"/>
      <c r="S515" s="44"/>
      <c r="T515" s="45"/>
      <c r="U515" s="44"/>
      <c r="V515" s="44"/>
      <c r="W515" s="44"/>
      <c r="X515" s="44"/>
      <c r="Y515" s="44"/>
    </row>
    <row r="516" spans="2:25" s="92" customFormat="1">
      <c r="B516" s="153" t="s">
        <v>2364</v>
      </c>
      <c r="C516" s="155" t="s">
        <v>2367</v>
      </c>
      <c r="H516" s="150"/>
      <c r="J516" s="44"/>
      <c r="K516" s="44"/>
      <c r="L516" s="44"/>
      <c r="M516" s="44"/>
      <c r="N516" s="44"/>
      <c r="O516" s="44"/>
      <c r="P516" s="44"/>
      <c r="Q516" s="44"/>
      <c r="R516" s="44"/>
      <c r="S516" s="44"/>
      <c r="T516" s="45"/>
      <c r="U516" s="44"/>
      <c r="V516" s="44"/>
      <c r="W516" s="44"/>
      <c r="X516" s="44"/>
      <c r="Y516" s="44"/>
    </row>
    <row r="517" spans="2:25" s="92" customFormat="1">
      <c r="B517" s="153" t="s">
        <v>2366</v>
      </c>
      <c r="C517" s="155" t="s">
        <v>2369</v>
      </c>
      <c r="H517" s="150"/>
      <c r="J517" s="44"/>
      <c r="K517" s="44"/>
      <c r="L517" s="44"/>
      <c r="M517" s="44"/>
      <c r="N517" s="44"/>
      <c r="O517" s="44"/>
      <c r="P517" s="44"/>
      <c r="Q517" s="44"/>
      <c r="R517" s="44"/>
      <c r="S517" s="44"/>
      <c r="T517" s="45"/>
      <c r="U517" s="44"/>
      <c r="V517" s="44"/>
      <c r="W517" s="44"/>
      <c r="X517" s="44"/>
      <c r="Y517" s="44"/>
    </row>
    <row r="518" spans="2:25" s="92" customFormat="1">
      <c r="B518" s="153" t="s">
        <v>2368</v>
      </c>
      <c r="C518" s="155" t="s">
        <v>2371</v>
      </c>
      <c r="H518" s="150"/>
      <c r="J518" s="44"/>
      <c r="K518" s="44"/>
      <c r="L518" s="44"/>
      <c r="M518" s="44"/>
      <c r="N518" s="44"/>
      <c r="O518" s="44"/>
      <c r="P518" s="44"/>
      <c r="Q518" s="44"/>
      <c r="R518" s="44"/>
      <c r="S518" s="44"/>
      <c r="T518" s="45"/>
      <c r="U518" s="44"/>
      <c r="V518" s="44"/>
      <c r="W518" s="44"/>
      <c r="X518" s="44"/>
      <c r="Y518" s="44"/>
    </row>
    <row r="519" spans="2:25" s="92" customFormat="1">
      <c r="B519" s="153" t="s">
        <v>2370</v>
      </c>
      <c r="C519" s="155" t="s">
        <v>2373</v>
      </c>
      <c r="H519" s="150"/>
      <c r="J519" s="44"/>
      <c r="K519" s="44"/>
      <c r="L519" s="44"/>
      <c r="M519" s="44"/>
      <c r="N519" s="44"/>
      <c r="O519" s="44"/>
      <c r="P519" s="44"/>
      <c r="Q519" s="44"/>
      <c r="R519" s="44"/>
      <c r="S519" s="44"/>
      <c r="T519" s="45"/>
      <c r="U519" s="44"/>
      <c r="V519" s="44"/>
      <c r="W519" s="44"/>
      <c r="X519" s="44"/>
      <c r="Y519" s="44"/>
    </row>
    <row r="520" spans="2:25" s="92" customFormat="1">
      <c r="B520" s="153" t="s">
        <v>2372</v>
      </c>
      <c r="C520" s="155" t="s">
        <v>2375</v>
      </c>
      <c r="H520" s="150"/>
      <c r="J520" s="44"/>
      <c r="K520" s="44"/>
      <c r="L520" s="44"/>
      <c r="M520" s="44"/>
      <c r="N520" s="44"/>
      <c r="O520" s="44"/>
      <c r="P520" s="44"/>
      <c r="Q520" s="44"/>
      <c r="R520" s="44"/>
      <c r="S520" s="44"/>
      <c r="T520" s="45"/>
      <c r="U520" s="44"/>
      <c r="V520" s="44"/>
      <c r="W520" s="44"/>
      <c r="X520" s="44"/>
      <c r="Y520" s="44"/>
    </row>
    <row r="521" spans="2:25" s="92" customFormat="1">
      <c r="B521" s="153" t="s">
        <v>2374</v>
      </c>
      <c r="C521" s="155" t="s">
        <v>2377</v>
      </c>
      <c r="H521" s="150"/>
      <c r="J521" s="44"/>
      <c r="K521" s="44"/>
      <c r="L521" s="44"/>
      <c r="M521" s="44"/>
      <c r="N521" s="44"/>
      <c r="O521" s="44"/>
      <c r="P521" s="44"/>
      <c r="Q521" s="44"/>
      <c r="R521" s="44"/>
      <c r="S521" s="44"/>
      <c r="T521" s="45"/>
      <c r="U521" s="44"/>
      <c r="V521" s="44"/>
      <c r="W521" s="44"/>
      <c r="X521" s="44"/>
      <c r="Y521" s="44"/>
    </row>
    <row r="522" spans="2:25" s="92" customFormat="1">
      <c r="B522" s="153" t="s">
        <v>2376</v>
      </c>
      <c r="C522" s="155" t="s">
        <v>2379</v>
      </c>
      <c r="H522" s="150"/>
      <c r="J522" s="44"/>
      <c r="K522" s="44"/>
      <c r="L522" s="44"/>
      <c r="M522" s="44"/>
      <c r="N522" s="44"/>
      <c r="O522" s="44"/>
      <c r="P522" s="44"/>
      <c r="Q522" s="44"/>
      <c r="R522" s="44"/>
      <c r="S522" s="44"/>
      <c r="T522" s="45"/>
      <c r="U522" s="44"/>
      <c r="V522" s="44"/>
      <c r="W522" s="44"/>
      <c r="X522" s="44"/>
      <c r="Y522" s="44"/>
    </row>
    <row r="523" spans="2:25" s="92" customFormat="1">
      <c r="B523" s="153" t="s">
        <v>2378</v>
      </c>
      <c r="C523" s="155" t="s">
        <v>2381</v>
      </c>
      <c r="H523" s="150"/>
      <c r="J523" s="44"/>
      <c r="K523" s="44"/>
      <c r="L523" s="44"/>
      <c r="M523" s="44"/>
      <c r="N523" s="44"/>
      <c r="O523" s="44"/>
      <c r="P523" s="44"/>
      <c r="Q523" s="44"/>
      <c r="R523" s="44"/>
      <c r="S523" s="44"/>
      <c r="T523" s="45"/>
      <c r="U523" s="44"/>
      <c r="V523" s="44"/>
      <c r="W523" s="44"/>
      <c r="X523" s="44"/>
      <c r="Y523" s="44"/>
    </row>
    <row r="524" spans="2:25" s="92" customFormat="1">
      <c r="B524" s="153" t="s">
        <v>2380</v>
      </c>
      <c r="C524" s="155" t="s">
        <v>2383</v>
      </c>
      <c r="H524" s="150"/>
      <c r="J524" s="44"/>
      <c r="K524" s="44"/>
      <c r="L524" s="44"/>
      <c r="M524" s="44"/>
      <c r="N524" s="44"/>
      <c r="O524" s="44"/>
      <c r="P524" s="44"/>
      <c r="Q524" s="44"/>
      <c r="R524" s="44"/>
      <c r="S524" s="44"/>
      <c r="T524" s="45"/>
      <c r="U524" s="44"/>
      <c r="V524" s="44"/>
      <c r="W524" s="44"/>
      <c r="X524" s="44"/>
      <c r="Y524" s="44"/>
    </row>
    <row r="525" spans="2:25" s="92" customFormat="1">
      <c r="B525" s="153" t="s">
        <v>2382</v>
      </c>
      <c r="C525" s="155" t="s">
        <v>2385</v>
      </c>
      <c r="H525" s="150"/>
      <c r="J525" s="44"/>
      <c r="K525" s="44"/>
      <c r="L525" s="44"/>
      <c r="M525" s="44"/>
      <c r="N525" s="44"/>
      <c r="O525" s="44"/>
      <c r="P525" s="44"/>
      <c r="Q525" s="44"/>
      <c r="R525" s="44"/>
      <c r="S525" s="44"/>
      <c r="T525" s="45"/>
      <c r="U525" s="44"/>
      <c r="V525" s="44"/>
      <c r="W525" s="44"/>
      <c r="X525" s="44"/>
      <c r="Y525" s="44"/>
    </row>
    <row r="526" spans="2:25" s="92" customFormat="1">
      <c r="B526" s="153" t="s">
        <v>2384</v>
      </c>
      <c r="C526" s="155" t="s">
        <v>2387</v>
      </c>
      <c r="H526" s="150"/>
      <c r="J526" s="44"/>
      <c r="K526" s="44"/>
      <c r="L526" s="44"/>
      <c r="M526" s="44"/>
      <c r="N526" s="44"/>
      <c r="O526" s="44"/>
      <c r="P526" s="44"/>
      <c r="Q526" s="44"/>
      <c r="R526" s="44"/>
      <c r="S526" s="44"/>
      <c r="T526" s="45"/>
      <c r="U526" s="44"/>
      <c r="V526" s="44"/>
      <c r="W526" s="44"/>
      <c r="X526" s="44"/>
      <c r="Y526" s="44"/>
    </row>
    <row r="527" spans="2:25" s="92" customFormat="1">
      <c r="B527" s="153" t="s">
        <v>2386</v>
      </c>
      <c r="C527" s="155" t="s">
        <v>2389</v>
      </c>
      <c r="H527" s="150"/>
      <c r="J527" s="44"/>
      <c r="K527" s="44"/>
      <c r="L527" s="44"/>
      <c r="M527" s="44"/>
      <c r="N527" s="44"/>
      <c r="O527" s="44"/>
      <c r="P527" s="44"/>
      <c r="Q527" s="44"/>
      <c r="R527" s="44"/>
      <c r="S527" s="44"/>
      <c r="T527" s="45"/>
      <c r="U527" s="44"/>
      <c r="V527" s="44"/>
      <c r="W527" s="44"/>
      <c r="X527" s="44"/>
      <c r="Y527" s="44"/>
    </row>
    <row r="528" spans="2:25" s="92" customFormat="1">
      <c r="B528" s="153" t="s">
        <v>2388</v>
      </c>
      <c r="C528" s="155" t="s">
        <v>2391</v>
      </c>
      <c r="H528" s="150"/>
      <c r="J528" s="44"/>
      <c r="K528" s="44"/>
      <c r="L528" s="44"/>
      <c r="M528" s="44"/>
      <c r="N528" s="44"/>
      <c r="O528" s="44"/>
      <c r="P528" s="44"/>
      <c r="Q528" s="44"/>
      <c r="R528" s="44"/>
      <c r="S528" s="44"/>
      <c r="T528" s="45"/>
      <c r="U528" s="44"/>
      <c r="V528" s="44"/>
      <c r="W528" s="44"/>
      <c r="X528" s="44"/>
      <c r="Y528" s="44"/>
    </row>
    <row r="529" spans="2:25" s="92" customFormat="1">
      <c r="B529" s="153" t="s">
        <v>2390</v>
      </c>
      <c r="C529" s="155" t="s">
        <v>2393</v>
      </c>
      <c r="H529" s="150"/>
      <c r="J529" s="44"/>
      <c r="K529" s="44"/>
      <c r="L529" s="44"/>
      <c r="M529" s="44"/>
      <c r="N529" s="44"/>
      <c r="O529" s="44"/>
      <c r="P529" s="44"/>
      <c r="Q529" s="44"/>
      <c r="R529" s="44"/>
      <c r="S529" s="44"/>
      <c r="T529" s="45"/>
      <c r="U529" s="44"/>
      <c r="V529" s="44"/>
      <c r="W529" s="44"/>
      <c r="X529" s="44"/>
      <c r="Y529" s="44"/>
    </row>
    <row r="530" spans="2:25" s="92" customFormat="1">
      <c r="B530" s="153" t="s">
        <v>2392</v>
      </c>
      <c r="C530" s="155" t="s">
        <v>2395</v>
      </c>
      <c r="H530" s="150"/>
      <c r="J530" s="44"/>
      <c r="K530" s="44"/>
      <c r="L530" s="44"/>
      <c r="M530" s="44"/>
      <c r="N530" s="44"/>
      <c r="O530" s="44"/>
      <c r="P530" s="44"/>
      <c r="Q530" s="44"/>
      <c r="R530" s="44"/>
      <c r="S530" s="44"/>
      <c r="T530" s="45"/>
      <c r="U530" s="44"/>
      <c r="V530" s="44"/>
      <c r="W530" s="44"/>
      <c r="X530" s="44"/>
      <c r="Y530" s="44"/>
    </row>
    <row r="531" spans="2:25" s="92" customFormat="1">
      <c r="B531" s="153" t="s">
        <v>2394</v>
      </c>
      <c r="C531" s="155" t="s">
        <v>2397</v>
      </c>
      <c r="H531" s="150"/>
      <c r="J531" s="44"/>
      <c r="K531" s="44"/>
      <c r="L531" s="44"/>
      <c r="M531" s="44"/>
      <c r="N531" s="44"/>
      <c r="O531" s="44"/>
      <c r="P531" s="44"/>
      <c r="Q531" s="44"/>
      <c r="R531" s="44"/>
      <c r="S531" s="44"/>
      <c r="T531" s="45"/>
      <c r="U531" s="44"/>
      <c r="V531" s="44"/>
      <c r="W531" s="44"/>
      <c r="X531" s="44"/>
      <c r="Y531" s="44"/>
    </row>
    <row r="532" spans="2:25" s="92" customFormat="1">
      <c r="B532" s="153" t="s">
        <v>2396</v>
      </c>
      <c r="C532" s="155" t="s">
        <v>2399</v>
      </c>
      <c r="H532" s="150"/>
      <c r="J532" s="44"/>
      <c r="K532" s="44"/>
      <c r="L532" s="44"/>
      <c r="M532" s="44"/>
      <c r="N532" s="44"/>
      <c r="O532" s="44"/>
      <c r="P532" s="44"/>
      <c r="Q532" s="44"/>
      <c r="R532" s="44"/>
      <c r="S532" s="44"/>
      <c r="T532" s="45"/>
      <c r="U532" s="44"/>
      <c r="V532" s="44"/>
      <c r="W532" s="44"/>
      <c r="X532" s="44"/>
      <c r="Y532" s="44"/>
    </row>
    <row r="533" spans="2:25" s="92" customFormat="1">
      <c r="B533" s="153" t="s">
        <v>2398</v>
      </c>
      <c r="C533" s="155" t="s">
        <v>2401</v>
      </c>
      <c r="H533" s="150"/>
      <c r="J533" s="44"/>
      <c r="K533" s="44"/>
      <c r="L533" s="44"/>
      <c r="M533" s="44"/>
      <c r="N533" s="44"/>
      <c r="O533" s="44"/>
      <c r="P533" s="44"/>
      <c r="Q533" s="44"/>
      <c r="R533" s="44"/>
      <c r="S533" s="44"/>
      <c r="T533" s="45"/>
      <c r="U533" s="44"/>
      <c r="V533" s="44"/>
      <c r="W533" s="44"/>
      <c r="X533" s="44"/>
      <c r="Y533" s="44"/>
    </row>
    <row r="534" spans="2:25" s="92" customFormat="1">
      <c r="B534" s="153" t="s">
        <v>2400</v>
      </c>
      <c r="C534" s="155" t="s">
        <v>2403</v>
      </c>
      <c r="H534" s="150"/>
      <c r="J534" s="44"/>
      <c r="K534" s="44"/>
      <c r="L534" s="44"/>
      <c r="M534" s="44"/>
      <c r="N534" s="44"/>
      <c r="O534" s="44"/>
      <c r="P534" s="44"/>
      <c r="Q534" s="44"/>
      <c r="R534" s="44"/>
      <c r="S534" s="44"/>
      <c r="T534" s="45"/>
      <c r="U534" s="44"/>
      <c r="V534" s="44"/>
      <c r="W534" s="44"/>
      <c r="X534" s="44"/>
      <c r="Y534" s="44"/>
    </row>
    <row r="535" spans="2:25" s="92" customFormat="1">
      <c r="B535" s="153" t="s">
        <v>2402</v>
      </c>
      <c r="C535" s="155" t="s">
        <v>2405</v>
      </c>
      <c r="H535" s="150"/>
      <c r="J535" s="44"/>
      <c r="K535" s="44"/>
      <c r="L535" s="44"/>
      <c r="M535" s="44"/>
      <c r="N535" s="44"/>
      <c r="O535" s="44"/>
      <c r="P535" s="44"/>
      <c r="Q535" s="44"/>
      <c r="R535" s="44"/>
      <c r="S535" s="44"/>
      <c r="T535" s="45"/>
      <c r="U535" s="44"/>
      <c r="V535" s="44"/>
      <c r="W535" s="44"/>
      <c r="X535" s="44"/>
      <c r="Y535" s="44"/>
    </row>
    <row r="536" spans="2:25" s="92" customFormat="1">
      <c r="B536" s="153" t="s">
        <v>2404</v>
      </c>
      <c r="C536" s="155" t="s">
        <v>2407</v>
      </c>
      <c r="H536" s="150"/>
      <c r="J536" s="44"/>
      <c r="K536" s="44"/>
      <c r="L536" s="44"/>
      <c r="M536" s="44"/>
      <c r="N536" s="44"/>
      <c r="O536" s="44"/>
      <c r="P536" s="44"/>
      <c r="Q536" s="44"/>
      <c r="R536" s="44"/>
      <c r="S536" s="44"/>
      <c r="T536" s="45"/>
      <c r="U536" s="44"/>
      <c r="V536" s="44"/>
      <c r="W536" s="44"/>
      <c r="X536" s="44"/>
      <c r="Y536" s="44"/>
    </row>
    <row r="537" spans="2:25" s="92" customFormat="1">
      <c r="B537" s="153" t="s">
        <v>2406</v>
      </c>
      <c r="C537" s="155" t="s">
        <v>2409</v>
      </c>
      <c r="H537" s="150"/>
      <c r="J537" s="44"/>
      <c r="K537" s="44"/>
      <c r="L537" s="44"/>
      <c r="M537" s="44"/>
      <c r="N537" s="44"/>
      <c r="O537" s="44"/>
      <c r="P537" s="44"/>
      <c r="Q537" s="44"/>
      <c r="R537" s="44"/>
      <c r="S537" s="44"/>
      <c r="T537" s="45"/>
      <c r="U537" s="44"/>
      <c r="V537" s="44"/>
      <c r="W537" s="44"/>
      <c r="X537" s="44"/>
      <c r="Y537" s="44"/>
    </row>
    <row r="538" spans="2:25" s="92" customFormat="1">
      <c r="B538" s="153" t="s">
        <v>2408</v>
      </c>
      <c r="C538" s="155" t="s">
        <v>2411</v>
      </c>
      <c r="H538" s="150"/>
      <c r="J538" s="44"/>
      <c r="K538" s="44"/>
      <c r="L538" s="44"/>
      <c r="M538" s="44"/>
      <c r="N538" s="44"/>
      <c r="O538" s="44"/>
      <c r="P538" s="44"/>
      <c r="Q538" s="44"/>
      <c r="R538" s="44"/>
      <c r="S538" s="44"/>
      <c r="T538" s="45"/>
      <c r="U538" s="44"/>
      <c r="V538" s="44"/>
      <c r="W538" s="44"/>
      <c r="X538" s="44"/>
      <c r="Y538" s="44"/>
    </row>
    <row r="539" spans="2:25" s="92" customFormat="1">
      <c r="B539" s="153" t="s">
        <v>2410</v>
      </c>
      <c r="C539" s="155" t="s">
        <v>2413</v>
      </c>
      <c r="H539" s="150"/>
      <c r="J539" s="44"/>
      <c r="K539" s="44"/>
      <c r="L539" s="44"/>
      <c r="M539" s="44"/>
      <c r="N539" s="44"/>
      <c r="O539" s="44"/>
      <c r="P539" s="44"/>
      <c r="Q539" s="44"/>
      <c r="R539" s="44"/>
      <c r="S539" s="44"/>
      <c r="T539" s="45"/>
      <c r="U539" s="44"/>
      <c r="V539" s="44"/>
      <c r="W539" s="44"/>
      <c r="X539" s="44"/>
      <c r="Y539" s="44"/>
    </row>
    <row r="540" spans="2:25" s="92" customFormat="1">
      <c r="B540" s="153" t="s">
        <v>2412</v>
      </c>
      <c r="C540" s="155" t="s">
        <v>2415</v>
      </c>
      <c r="H540" s="150"/>
      <c r="J540" s="44"/>
      <c r="K540" s="44"/>
      <c r="L540" s="44"/>
      <c r="M540" s="44"/>
      <c r="N540" s="44"/>
      <c r="O540" s="44"/>
      <c r="P540" s="44"/>
      <c r="Q540" s="44"/>
      <c r="R540" s="44"/>
      <c r="S540" s="44"/>
      <c r="T540" s="45"/>
      <c r="U540" s="44"/>
      <c r="V540" s="44"/>
      <c r="W540" s="44"/>
      <c r="X540" s="44"/>
      <c r="Y540" s="44"/>
    </row>
    <row r="541" spans="2:25" s="92" customFormat="1">
      <c r="B541" s="153" t="s">
        <v>2414</v>
      </c>
      <c r="C541" s="155" t="s">
        <v>2417</v>
      </c>
      <c r="H541" s="150"/>
      <c r="J541" s="44"/>
      <c r="K541" s="44"/>
      <c r="L541" s="44"/>
      <c r="M541" s="44"/>
      <c r="N541" s="44"/>
      <c r="O541" s="44"/>
      <c r="P541" s="44"/>
      <c r="Q541" s="44"/>
      <c r="R541" s="44"/>
      <c r="S541" s="44"/>
      <c r="T541" s="45"/>
      <c r="U541" s="44"/>
      <c r="V541" s="44"/>
      <c r="W541" s="44"/>
      <c r="X541" s="44"/>
      <c r="Y541" s="44"/>
    </row>
    <row r="542" spans="2:25" s="92" customFormat="1">
      <c r="B542" s="153" t="s">
        <v>2416</v>
      </c>
      <c r="C542" s="155" t="s">
        <v>2419</v>
      </c>
      <c r="H542" s="150"/>
      <c r="J542" s="44"/>
      <c r="K542" s="44"/>
      <c r="L542" s="44"/>
      <c r="M542" s="44"/>
      <c r="N542" s="44"/>
      <c r="O542" s="44"/>
      <c r="P542" s="44"/>
      <c r="Q542" s="44"/>
      <c r="R542" s="44"/>
      <c r="S542" s="44"/>
      <c r="T542" s="45"/>
      <c r="U542" s="44"/>
      <c r="V542" s="44"/>
      <c r="W542" s="44"/>
      <c r="X542" s="44"/>
      <c r="Y542" s="44"/>
    </row>
    <row r="543" spans="2:25" s="92" customFormat="1">
      <c r="B543" s="153" t="s">
        <v>2418</v>
      </c>
      <c r="C543" s="155" t="s">
        <v>2421</v>
      </c>
      <c r="H543" s="150"/>
      <c r="J543" s="44"/>
      <c r="K543" s="44"/>
      <c r="L543" s="44"/>
      <c r="M543" s="44"/>
      <c r="N543" s="44"/>
      <c r="O543" s="44"/>
      <c r="P543" s="44"/>
      <c r="Q543" s="44"/>
      <c r="R543" s="44"/>
      <c r="S543" s="44"/>
      <c r="T543" s="45"/>
      <c r="U543" s="44"/>
      <c r="V543" s="44"/>
      <c r="W543" s="44"/>
      <c r="X543" s="44"/>
      <c r="Y543" s="44"/>
    </row>
    <row r="544" spans="2:25" s="92" customFormat="1">
      <c r="B544" s="153" t="s">
        <v>2420</v>
      </c>
      <c r="C544" s="155" t="s">
        <v>2423</v>
      </c>
      <c r="H544" s="150"/>
      <c r="J544" s="44"/>
      <c r="K544" s="44"/>
      <c r="L544" s="44"/>
      <c r="M544" s="44"/>
      <c r="N544" s="44"/>
      <c r="O544" s="44"/>
      <c r="P544" s="44"/>
      <c r="Q544" s="44"/>
      <c r="R544" s="44"/>
      <c r="S544" s="44"/>
      <c r="T544" s="45"/>
      <c r="U544" s="44"/>
      <c r="V544" s="44"/>
      <c r="W544" s="44"/>
      <c r="X544" s="44"/>
      <c r="Y544" s="44"/>
    </row>
    <row r="545" spans="2:25" s="92" customFormat="1">
      <c r="B545" s="153" t="s">
        <v>2422</v>
      </c>
      <c r="C545" s="155" t="s">
        <v>2425</v>
      </c>
      <c r="H545" s="150"/>
      <c r="J545" s="44"/>
      <c r="K545" s="44"/>
      <c r="L545" s="44"/>
      <c r="M545" s="44"/>
      <c r="N545" s="44"/>
      <c r="O545" s="44"/>
      <c r="P545" s="44"/>
      <c r="Q545" s="44"/>
      <c r="R545" s="44"/>
      <c r="S545" s="44"/>
      <c r="T545" s="45"/>
      <c r="U545" s="44"/>
      <c r="V545" s="44"/>
      <c r="W545" s="44"/>
      <c r="X545" s="44"/>
      <c r="Y545" s="44"/>
    </row>
    <row r="546" spans="2:25" s="92" customFormat="1">
      <c r="B546" s="153" t="s">
        <v>2424</v>
      </c>
      <c r="C546" s="155" t="s">
        <v>2427</v>
      </c>
      <c r="H546" s="150"/>
      <c r="J546" s="44"/>
      <c r="K546" s="44"/>
      <c r="L546" s="44"/>
      <c r="M546" s="44"/>
      <c r="N546" s="44"/>
      <c r="O546" s="44"/>
      <c r="P546" s="44"/>
      <c r="Q546" s="44"/>
      <c r="R546" s="44"/>
      <c r="S546" s="44"/>
      <c r="T546" s="45"/>
      <c r="U546" s="44"/>
      <c r="V546" s="44"/>
      <c r="W546" s="44"/>
      <c r="X546" s="44"/>
      <c r="Y546" s="44"/>
    </row>
    <row r="547" spans="2:25" s="92" customFormat="1">
      <c r="B547" s="153" t="s">
        <v>2426</v>
      </c>
      <c r="C547" s="155" t="s">
        <v>2429</v>
      </c>
      <c r="H547" s="150"/>
      <c r="J547" s="44"/>
      <c r="K547" s="44"/>
      <c r="L547" s="44"/>
      <c r="M547" s="44"/>
      <c r="N547" s="44"/>
      <c r="O547" s="44"/>
      <c r="P547" s="44"/>
      <c r="Q547" s="44"/>
      <c r="R547" s="44"/>
      <c r="S547" s="44"/>
      <c r="T547" s="45"/>
      <c r="U547" s="44"/>
      <c r="V547" s="44"/>
      <c r="W547" s="44"/>
      <c r="X547" s="44"/>
      <c r="Y547" s="44"/>
    </row>
    <row r="548" spans="2:25" s="92" customFormat="1">
      <c r="B548" s="153" t="s">
        <v>2428</v>
      </c>
      <c r="C548" s="155" t="s">
        <v>2431</v>
      </c>
      <c r="H548" s="150"/>
      <c r="J548" s="44"/>
      <c r="K548" s="44"/>
      <c r="L548" s="44"/>
      <c r="M548" s="44"/>
      <c r="N548" s="44"/>
      <c r="O548" s="44"/>
      <c r="P548" s="44"/>
      <c r="Q548" s="44"/>
      <c r="R548" s="44"/>
      <c r="S548" s="44"/>
      <c r="T548" s="45"/>
      <c r="U548" s="44"/>
      <c r="V548" s="44"/>
      <c r="W548" s="44"/>
      <c r="X548" s="44"/>
      <c r="Y548" s="44"/>
    </row>
    <row r="549" spans="2:25" s="92" customFormat="1">
      <c r="B549" s="153" t="s">
        <v>2430</v>
      </c>
      <c r="C549" s="155" t="s">
        <v>2433</v>
      </c>
      <c r="H549" s="150"/>
      <c r="J549" s="44"/>
      <c r="K549" s="44"/>
      <c r="L549" s="44"/>
      <c r="M549" s="44"/>
      <c r="N549" s="44"/>
      <c r="O549" s="44"/>
      <c r="P549" s="44"/>
      <c r="Q549" s="44"/>
      <c r="R549" s="44"/>
      <c r="S549" s="44"/>
      <c r="T549" s="45"/>
      <c r="U549" s="44"/>
      <c r="V549" s="44"/>
      <c r="W549" s="44"/>
      <c r="X549" s="44"/>
      <c r="Y549" s="44"/>
    </row>
    <row r="550" spans="2:25" s="92" customFormat="1">
      <c r="B550" s="153" t="s">
        <v>2432</v>
      </c>
      <c r="C550" s="155" t="s">
        <v>2435</v>
      </c>
      <c r="H550" s="150"/>
      <c r="J550" s="44"/>
      <c r="K550" s="44"/>
      <c r="L550" s="44"/>
      <c r="M550" s="44"/>
      <c r="N550" s="44"/>
      <c r="O550" s="44"/>
      <c r="P550" s="44"/>
      <c r="Q550" s="44"/>
      <c r="R550" s="44"/>
      <c r="S550" s="44"/>
      <c r="T550" s="45"/>
      <c r="U550" s="44"/>
      <c r="V550" s="44"/>
      <c r="W550" s="44"/>
      <c r="X550" s="44"/>
      <c r="Y550" s="44"/>
    </row>
    <row r="551" spans="2:25" s="92" customFormat="1">
      <c r="B551" s="153" t="s">
        <v>2434</v>
      </c>
      <c r="C551" s="155" t="s">
        <v>2437</v>
      </c>
      <c r="H551" s="150"/>
      <c r="J551" s="44"/>
      <c r="K551" s="44"/>
      <c r="L551" s="44"/>
      <c r="M551" s="44"/>
      <c r="N551" s="44"/>
      <c r="O551" s="44"/>
      <c r="P551" s="44"/>
      <c r="Q551" s="44"/>
      <c r="R551" s="44"/>
      <c r="S551" s="44"/>
      <c r="T551" s="45"/>
      <c r="U551" s="44"/>
      <c r="V551" s="44"/>
      <c r="W551" s="44"/>
      <c r="X551" s="44"/>
      <c r="Y551" s="44"/>
    </row>
    <row r="552" spans="2:25" s="92" customFormat="1">
      <c r="B552" s="153" t="s">
        <v>2436</v>
      </c>
      <c r="C552" s="155" t="s">
        <v>2439</v>
      </c>
      <c r="H552" s="150"/>
      <c r="J552" s="44"/>
      <c r="K552" s="44"/>
      <c r="L552" s="44"/>
      <c r="M552" s="44"/>
      <c r="N552" s="44"/>
      <c r="O552" s="44"/>
      <c r="P552" s="44"/>
      <c r="Q552" s="44"/>
      <c r="R552" s="44"/>
      <c r="S552" s="44"/>
      <c r="T552" s="45"/>
      <c r="U552" s="44"/>
      <c r="V552" s="44"/>
      <c r="W552" s="44"/>
      <c r="X552" s="44"/>
      <c r="Y552" s="44"/>
    </row>
    <row r="553" spans="2:25" s="92" customFormat="1">
      <c r="B553" s="153" t="s">
        <v>2438</v>
      </c>
      <c r="C553" s="155" t="s">
        <v>2441</v>
      </c>
      <c r="H553" s="150"/>
      <c r="J553" s="44"/>
      <c r="K553" s="44"/>
      <c r="L553" s="44"/>
      <c r="M553" s="44"/>
      <c r="N553" s="44"/>
      <c r="O553" s="44"/>
      <c r="P553" s="44"/>
      <c r="Q553" s="44"/>
      <c r="R553" s="44"/>
      <c r="S553" s="44"/>
      <c r="T553" s="45"/>
      <c r="U553" s="44"/>
      <c r="V553" s="44"/>
      <c r="W553" s="44"/>
      <c r="X553" s="44"/>
      <c r="Y553" s="44"/>
    </row>
    <row r="554" spans="2:25" s="92" customFormat="1">
      <c r="B554" s="153" t="s">
        <v>2440</v>
      </c>
      <c r="C554" s="155" t="s">
        <v>2060</v>
      </c>
      <c r="H554" s="150"/>
      <c r="J554" s="44"/>
      <c r="K554" s="44"/>
      <c r="L554" s="44"/>
      <c r="M554" s="44"/>
      <c r="N554" s="44"/>
      <c r="O554" s="44"/>
      <c r="P554" s="44"/>
      <c r="Q554" s="44"/>
      <c r="R554" s="44"/>
      <c r="S554" s="44"/>
      <c r="T554" s="45"/>
      <c r="U554" s="44"/>
      <c r="V554" s="44"/>
      <c r="W554" s="44"/>
      <c r="X554" s="44"/>
      <c r="Y554" s="44"/>
    </row>
    <row r="555" spans="2:25" s="92" customFormat="1">
      <c r="B555" s="153" t="s">
        <v>2442</v>
      </c>
      <c r="C555" s="155" t="s">
        <v>2444</v>
      </c>
      <c r="H555" s="150"/>
      <c r="J555" s="44"/>
      <c r="K555" s="44"/>
      <c r="L555" s="44"/>
      <c r="M555" s="44"/>
      <c r="N555" s="44"/>
      <c r="O555" s="44"/>
      <c r="P555" s="44"/>
      <c r="Q555" s="44"/>
      <c r="R555" s="44"/>
      <c r="S555" s="44"/>
      <c r="T555" s="45"/>
      <c r="U555" s="44"/>
      <c r="V555" s="44"/>
      <c r="W555" s="44"/>
      <c r="X555" s="44"/>
      <c r="Y555" s="44"/>
    </row>
    <row r="556" spans="2:25" s="92" customFormat="1">
      <c r="B556" s="153" t="s">
        <v>2443</v>
      </c>
      <c r="C556" s="155" t="s">
        <v>2446</v>
      </c>
      <c r="H556" s="150"/>
      <c r="J556" s="44"/>
      <c r="K556" s="44"/>
      <c r="L556" s="44"/>
      <c r="M556" s="44"/>
      <c r="N556" s="44"/>
      <c r="O556" s="44"/>
      <c r="P556" s="44"/>
      <c r="Q556" s="44"/>
      <c r="R556" s="44"/>
      <c r="S556" s="44"/>
      <c r="T556" s="45"/>
      <c r="U556" s="44"/>
      <c r="V556" s="44"/>
      <c r="W556" s="44"/>
      <c r="X556" s="44"/>
      <c r="Y556" s="44"/>
    </row>
    <row r="557" spans="2:25" s="92" customFormat="1">
      <c r="B557" s="153" t="s">
        <v>2445</v>
      </c>
      <c r="C557" s="155" t="s">
        <v>2448</v>
      </c>
      <c r="H557" s="150"/>
      <c r="J557" s="44"/>
      <c r="K557" s="44"/>
      <c r="L557" s="44"/>
      <c r="M557" s="44"/>
      <c r="N557" s="44"/>
      <c r="O557" s="44"/>
      <c r="P557" s="44"/>
      <c r="Q557" s="44"/>
      <c r="R557" s="44"/>
      <c r="S557" s="44"/>
      <c r="T557" s="45"/>
      <c r="U557" s="44"/>
      <c r="V557" s="44"/>
      <c r="W557" s="44"/>
      <c r="X557" s="44"/>
      <c r="Y557" s="44"/>
    </row>
    <row r="558" spans="2:25" s="92" customFormat="1">
      <c r="B558" s="153" t="s">
        <v>2447</v>
      </c>
      <c r="C558" s="155" t="s">
        <v>2450</v>
      </c>
      <c r="H558" s="150"/>
      <c r="J558" s="44"/>
      <c r="K558" s="44"/>
      <c r="L558" s="44"/>
      <c r="M558" s="44"/>
      <c r="N558" s="44"/>
      <c r="O558" s="44"/>
      <c r="P558" s="44"/>
      <c r="Q558" s="44"/>
      <c r="R558" s="44"/>
      <c r="S558" s="44"/>
      <c r="T558" s="45"/>
      <c r="U558" s="44"/>
      <c r="V558" s="44"/>
      <c r="W558" s="44"/>
      <c r="X558" s="44"/>
      <c r="Y558" s="44"/>
    </row>
    <row r="559" spans="2:25" s="92" customFormat="1">
      <c r="B559" s="153" t="s">
        <v>2449</v>
      </c>
      <c r="C559" s="155" t="s">
        <v>2452</v>
      </c>
      <c r="H559" s="150"/>
      <c r="J559" s="44"/>
      <c r="K559" s="44"/>
      <c r="L559" s="44"/>
      <c r="M559" s="44"/>
      <c r="N559" s="44"/>
      <c r="O559" s="44"/>
      <c r="P559" s="44"/>
      <c r="Q559" s="44"/>
      <c r="R559" s="44"/>
      <c r="S559" s="44"/>
      <c r="T559" s="45"/>
      <c r="U559" s="44"/>
      <c r="V559" s="44"/>
      <c r="W559" s="44"/>
      <c r="X559" s="44"/>
      <c r="Y559" s="44"/>
    </row>
    <row r="560" spans="2:25" s="92" customFormat="1">
      <c r="B560" s="153" t="s">
        <v>2451</v>
      </c>
      <c r="C560" s="155" t="s">
        <v>2454</v>
      </c>
      <c r="H560" s="150"/>
      <c r="J560" s="44"/>
      <c r="K560" s="44"/>
      <c r="L560" s="44"/>
      <c r="M560" s="44"/>
      <c r="N560" s="44"/>
      <c r="O560" s="44"/>
      <c r="P560" s="44"/>
      <c r="Q560" s="44"/>
      <c r="R560" s="44"/>
      <c r="S560" s="44"/>
      <c r="T560" s="45"/>
      <c r="U560" s="44"/>
      <c r="V560" s="44"/>
      <c r="W560" s="44"/>
      <c r="X560" s="44"/>
      <c r="Y560" s="44"/>
    </row>
    <row r="561" spans="2:25" s="92" customFormat="1">
      <c r="B561" s="153" t="s">
        <v>2453</v>
      </c>
      <c r="C561" s="155" t="s">
        <v>2456</v>
      </c>
      <c r="H561" s="150"/>
      <c r="J561" s="44"/>
      <c r="K561" s="44"/>
      <c r="L561" s="44"/>
      <c r="M561" s="44"/>
      <c r="N561" s="44"/>
      <c r="O561" s="44"/>
      <c r="P561" s="44"/>
      <c r="Q561" s="44"/>
      <c r="R561" s="44"/>
      <c r="S561" s="44"/>
      <c r="T561" s="45"/>
      <c r="U561" s="44"/>
      <c r="V561" s="44"/>
      <c r="W561" s="44"/>
      <c r="X561" s="44"/>
      <c r="Y561" s="44"/>
    </row>
    <row r="562" spans="2:25" s="92" customFormat="1">
      <c r="B562" s="153" t="s">
        <v>2455</v>
      </c>
      <c r="C562" s="155" t="s">
        <v>2458</v>
      </c>
      <c r="H562" s="150"/>
      <c r="J562" s="44"/>
      <c r="K562" s="44"/>
      <c r="L562" s="44"/>
      <c r="M562" s="44"/>
      <c r="N562" s="44"/>
      <c r="O562" s="44"/>
      <c r="P562" s="44"/>
      <c r="Q562" s="44"/>
      <c r="R562" s="44"/>
      <c r="S562" s="44"/>
      <c r="T562" s="45"/>
      <c r="U562" s="44"/>
      <c r="V562" s="44"/>
      <c r="W562" s="44"/>
      <c r="X562" s="44"/>
      <c r="Y562" s="44"/>
    </row>
    <row r="563" spans="2:25" s="92" customFormat="1">
      <c r="B563" s="153" t="s">
        <v>2457</v>
      </c>
      <c r="C563" s="155" t="s">
        <v>2460</v>
      </c>
      <c r="H563" s="150"/>
      <c r="J563" s="44"/>
      <c r="K563" s="44"/>
      <c r="L563" s="44"/>
      <c r="M563" s="44"/>
      <c r="N563" s="44"/>
      <c r="O563" s="44"/>
      <c r="P563" s="44"/>
      <c r="Q563" s="44"/>
      <c r="R563" s="44"/>
      <c r="S563" s="44"/>
      <c r="T563" s="45"/>
      <c r="U563" s="44"/>
      <c r="V563" s="44"/>
      <c r="W563" s="44"/>
      <c r="X563" s="44"/>
      <c r="Y563" s="44"/>
    </row>
    <row r="564" spans="2:25" s="92" customFormat="1">
      <c r="B564" s="153" t="s">
        <v>2459</v>
      </c>
      <c r="C564" s="155" t="s">
        <v>2462</v>
      </c>
      <c r="H564" s="150"/>
      <c r="J564" s="44"/>
      <c r="K564" s="44"/>
      <c r="L564" s="44"/>
      <c r="M564" s="44"/>
      <c r="N564" s="44"/>
      <c r="O564" s="44"/>
      <c r="P564" s="44"/>
      <c r="Q564" s="44"/>
      <c r="R564" s="44"/>
      <c r="S564" s="44"/>
      <c r="T564" s="45"/>
      <c r="U564" s="44"/>
      <c r="V564" s="44"/>
      <c r="W564" s="44"/>
      <c r="X564" s="44"/>
      <c r="Y564" s="44"/>
    </row>
    <row r="565" spans="2:25" s="92" customFormat="1">
      <c r="B565" s="153" t="s">
        <v>2461</v>
      </c>
      <c r="C565" s="155" t="s">
        <v>2464</v>
      </c>
      <c r="H565" s="150"/>
      <c r="J565" s="44"/>
      <c r="K565" s="44"/>
      <c r="L565" s="44"/>
      <c r="M565" s="44"/>
      <c r="N565" s="44"/>
      <c r="O565" s="44"/>
      <c r="P565" s="44"/>
      <c r="Q565" s="44"/>
      <c r="R565" s="44"/>
      <c r="S565" s="44"/>
      <c r="T565" s="45"/>
      <c r="U565" s="44"/>
      <c r="V565" s="44"/>
      <c r="W565" s="44"/>
      <c r="X565" s="44"/>
      <c r="Y565" s="44"/>
    </row>
    <row r="566" spans="2:25" s="92" customFormat="1">
      <c r="B566" s="153" t="s">
        <v>2463</v>
      </c>
      <c r="C566" s="155" t="s">
        <v>2466</v>
      </c>
      <c r="H566" s="150"/>
      <c r="J566" s="44"/>
      <c r="K566" s="44"/>
      <c r="L566" s="44"/>
      <c r="M566" s="44"/>
      <c r="N566" s="44"/>
      <c r="O566" s="44"/>
      <c r="P566" s="44"/>
      <c r="Q566" s="44"/>
      <c r="R566" s="44"/>
      <c r="S566" s="44"/>
      <c r="T566" s="45"/>
      <c r="U566" s="44"/>
      <c r="V566" s="44"/>
      <c r="W566" s="44"/>
      <c r="X566" s="44"/>
      <c r="Y566" s="44"/>
    </row>
    <row r="567" spans="2:25" s="92" customFormat="1">
      <c r="B567" s="153" t="s">
        <v>2465</v>
      </c>
      <c r="C567" s="155" t="s">
        <v>2468</v>
      </c>
      <c r="H567" s="150"/>
      <c r="J567" s="44"/>
      <c r="K567" s="44"/>
      <c r="L567" s="44"/>
      <c r="M567" s="44"/>
      <c r="N567" s="44"/>
      <c r="O567" s="44"/>
      <c r="P567" s="44"/>
      <c r="Q567" s="44"/>
      <c r="R567" s="44"/>
      <c r="S567" s="44"/>
      <c r="T567" s="45"/>
      <c r="U567" s="44"/>
      <c r="V567" s="44"/>
      <c r="W567" s="44"/>
      <c r="X567" s="44"/>
      <c r="Y567" s="44"/>
    </row>
    <row r="568" spans="2:25" s="92" customFormat="1">
      <c r="B568" s="153" t="s">
        <v>2467</v>
      </c>
      <c r="C568" s="155" t="s">
        <v>2470</v>
      </c>
      <c r="H568" s="150"/>
      <c r="J568" s="44"/>
      <c r="K568" s="44"/>
      <c r="L568" s="44"/>
      <c r="M568" s="44"/>
      <c r="N568" s="44"/>
      <c r="O568" s="44"/>
      <c r="P568" s="44"/>
      <c r="Q568" s="44"/>
      <c r="R568" s="44"/>
      <c r="S568" s="44"/>
      <c r="T568" s="45"/>
      <c r="U568" s="44"/>
      <c r="V568" s="44"/>
      <c r="W568" s="44"/>
      <c r="X568" s="44"/>
      <c r="Y568" s="44"/>
    </row>
    <row r="569" spans="2:25" s="92" customFormat="1">
      <c r="B569" s="153" t="s">
        <v>2469</v>
      </c>
      <c r="C569" s="155" t="s">
        <v>2472</v>
      </c>
      <c r="H569" s="150"/>
      <c r="J569" s="44"/>
      <c r="K569" s="44"/>
      <c r="L569" s="44"/>
      <c r="M569" s="44"/>
      <c r="N569" s="44"/>
      <c r="O569" s="44"/>
      <c r="P569" s="44"/>
      <c r="Q569" s="44"/>
      <c r="R569" s="44"/>
      <c r="S569" s="44"/>
      <c r="T569" s="45"/>
      <c r="U569" s="44"/>
      <c r="V569" s="44"/>
      <c r="W569" s="44"/>
      <c r="X569" s="44"/>
      <c r="Y569" s="44"/>
    </row>
    <row r="570" spans="2:25" s="92" customFormat="1">
      <c r="B570" s="153" t="s">
        <v>2471</v>
      </c>
      <c r="C570" s="155" t="s">
        <v>2474</v>
      </c>
      <c r="H570" s="150"/>
      <c r="J570" s="44"/>
      <c r="K570" s="44"/>
      <c r="L570" s="44"/>
      <c r="M570" s="44"/>
      <c r="N570" s="44"/>
      <c r="O570" s="44"/>
      <c r="P570" s="44"/>
      <c r="Q570" s="44"/>
      <c r="R570" s="44"/>
      <c r="S570" s="44"/>
      <c r="T570" s="45"/>
      <c r="U570" s="44"/>
      <c r="V570" s="44"/>
      <c r="W570" s="44"/>
      <c r="X570" s="44"/>
      <c r="Y570" s="44"/>
    </row>
    <row r="571" spans="2:25" s="92" customFormat="1">
      <c r="B571" s="153" t="s">
        <v>2473</v>
      </c>
      <c r="C571" s="155" t="s">
        <v>2476</v>
      </c>
      <c r="H571" s="150"/>
      <c r="J571" s="44"/>
      <c r="K571" s="44"/>
      <c r="L571" s="44"/>
      <c r="M571" s="44"/>
      <c r="N571" s="44"/>
      <c r="O571" s="44"/>
      <c r="P571" s="44"/>
      <c r="Q571" s="44"/>
      <c r="R571" s="44"/>
      <c r="S571" s="44"/>
      <c r="T571" s="45"/>
      <c r="U571" s="44"/>
      <c r="V571" s="44"/>
      <c r="W571" s="44"/>
      <c r="X571" s="44"/>
      <c r="Y571" s="44"/>
    </row>
    <row r="572" spans="2:25" s="92" customFormat="1">
      <c r="B572" s="153" t="s">
        <v>2475</v>
      </c>
      <c r="C572" s="155" t="s">
        <v>2478</v>
      </c>
      <c r="H572" s="150"/>
      <c r="J572" s="44"/>
      <c r="K572" s="44"/>
      <c r="L572" s="44"/>
      <c r="M572" s="44"/>
      <c r="N572" s="44"/>
      <c r="O572" s="44"/>
      <c r="P572" s="44"/>
      <c r="Q572" s="44"/>
      <c r="R572" s="44"/>
      <c r="S572" s="44"/>
      <c r="T572" s="45"/>
      <c r="U572" s="44"/>
      <c r="V572" s="44"/>
      <c r="W572" s="44"/>
      <c r="X572" s="44"/>
      <c r="Y572" s="44"/>
    </row>
    <row r="573" spans="2:25" s="92" customFormat="1">
      <c r="B573" s="153" t="s">
        <v>2477</v>
      </c>
      <c r="C573" s="155" t="s">
        <v>2480</v>
      </c>
      <c r="H573" s="150"/>
      <c r="J573" s="44"/>
      <c r="K573" s="44"/>
      <c r="L573" s="44"/>
      <c r="M573" s="44"/>
      <c r="N573" s="44"/>
      <c r="O573" s="44"/>
      <c r="P573" s="44"/>
      <c r="Q573" s="44"/>
      <c r="R573" s="44"/>
      <c r="S573" s="44"/>
      <c r="T573" s="45"/>
      <c r="U573" s="44"/>
      <c r="V573" s="44"/>
      <c r="W573" s="44"/>
      <c r="X573" s="44"/>
      <c r="Y573" s="44"/>
    </row>
    <row r="574" spans="2:25" s="92" customFormat="1">
      <c r="B574" s="153" t="s">
        <v>2479</v>
      </c>
      <c r="C574" s="155" t="s">
        <v>2482</v>
      </c>
      <c r="H574" s="150"/>
      <c r="J574" s="44"/>
      <c r="K574" s="44"/>
      <c r="L574" s="44"/>
      <c r="M574" s="44"/>
      <c r="N574" s="44"/>
      <c r="O574" s="44"/>
      <c r="P574" s="44"/>
      <c r="Q574" s="44"/>
      <c r="R574" s="44"/>
      <c r="S574" s="44"/>
      <c r="T574" s="45"/>
      <c r="U574" s="44"/>
      <c r="V574" s="44"/>
      <c r="W574" s="44"/>
      <c r="X574" s="44"/>
      <c r="Y574" s="44"/>
    </row>
    <row r="575" spans="2:25" s="92" customFormat="1">
      <c r="B575" s="153" t="s">
        <v>2481</v>
      </c>
      <c r="C575" s="155" t="s">
        <v>2484</v>
      </c>
      <c r="H575" s="150"/>
      <c r="J575" s="44"/>
      <c r="K575" s="44"/>
      <c r="L575" s="44"/>
      <c r="M575" s="44"/>
      <c r="N575" s="44"/>
      <c r="O575" s="44"/>
      <c r="P575" s="44"/>
      <c r="Q575" s="44"/>
      <c r="R575" s="44"/>
      <c r="S575" s="44"/>
      <c r="T575" s="45"/>
      <c r="U575" s="44"/>
      <c r="V575" s="44"/>
      <c r="W575" s="44"/>
      <c r="X575" s="44"/>
      <c r="Y575" s="44"/>
    </row>
    <row r="576" spans="2:25" s="92" customFormat="1">
      <c r="B576" s="153" t="s">
        <v>2483</v>
      </c>
      <c r="C576" s="155" t="s">
        <v>2486</v>
      </c>
      <c r="H576" s="150"/>
      <c r="J576" s="44"/>
      <c r="K576" s="44"/>
      <c r="L576" s="44"/>
      <c r="M576" s="44"/>
      <c r="N576" s="44"/>
      <c r="O576" s="44"/>
      <c r="P576" s="44"/>
      <c r="Q576" s="44"/>
      <c r="R576" s="44"/>
      <c r="S576" s="44"/>
      <c r="T576" s="45"/>
      <c r="U576" s="44"/>
      <c r="V576" s="44"/>
      <c r="W576" s="44"/>
      <c r="X576" s="44"/>
      <c r="Y576" s="44"/>
    </row>
    <row r="577" spans="2:25" s="92" customFormat="1">
      <c r="B577" s="153" t="s">
        <v>2485</v>
      </c>
      <c r="C577" s="155" t="s">
        <v>2488</v>
      </c>
      <c r="H577" s="150"/>
      <c r="J577" s="44"/>
      <c r="K577" s="44"/>
      <c r="L577" s="44"/>
      <c r="M577" s="44"/>
      <c r="N577" s="44"/>
      <c r="O577" s="44"/>
      <c r="P577" s="44"/>
      <c r="Q577" s="44"/>
      <c r="R577" s="44"/>
      <c r="S577" s="44"/>
      <c r="T577" s="45"/>
      <c r="U577" s="44"/>
      <c r="V577" s="44"/>
      <c r="W577" s="44"/>
      <c r="X577" s="44"/>
      <c r="Y577" s="44"/>
    </row>
    <row r="578" spans="2:25" s="92" customFormat="1">
      <c r="B578" s="153" t="s">
        <v>2487</v>
      </c>
      <c r="C578" s="155" t="s">
        <v>2490</v>
      </c>
      <c r="H578" s="150"/>
      <c r="J578" s="44"/>
      <c r="K578" s="44"/>
      <c r="L578" s="44"/>
      <c r="M578" s="44"/>
      <c r="N578" s="44"/>
      <c r="O578" s="44"/>
      <c r="P578" s="44"/>
      <c r="Q578" s="44"/>
      <c r="R578" s="44"/>
      <c r="S578" s="44"/>
      <c r="T578" s="45"/>
      <c r="U578" s="44"/>
      <c r="V578" s="44"/>
      <c r="W578" s="44"/>
      <c r="X578" s="44"/>
      <c r="Y578" s="44"/>
    </row>
    <row r="579" spans="2:25" s="92" customFormat="1">
      <c r="B579" s="153" t="s">
        <v>2489</v>
      </c>
      <c r="C579" s="155" t="s">
        <v>2492</v>
      </c>
      <c r="H579" s="150"/>
      <c r="J579" s="44"/>
      <c r="K579" s="44"/>
      <c r="L579" s="44"/>
      <c r="M579" s="44"/>
      <c r="N579" s="44"/>
      <c r="O579" s="44"/>
      <c r="P579" s="44"/>
      <c r="Q579" s="44"/>
      <c r="R579" s="44"/>
      <c r="S579" s="44"/>
      <c r="T579" s="45"/>
      <c r="U579" s="44"/>
      <c r="V579" s="44"/>
      <c r="W579" s="44"/>
      <c r="X579" s="44"/>
      <c r="Y579" s="44"/>
    </row>
    <row r="580" spans="2:25" s="92" customFormat="1">
      <c r="B580" s="153" t="s">
        <v>2491</v>
      </c>
      <c r="C580" s="155" t="s">
        <v>2494</v>
      </c>
      <c r="H580" s="150"/>
      <c r="J580" s="44"/>
      <c r="K580" s="44"/>
      <c r="L580" s="44"/>
      <c r="M580" s="44"/>
      <c r="N580" s="44"/>
      <c r="O580" s="44"/>
      <c r="P580" s="44"/>
      <c r="Q580" s="44"/>
      <c r="R580" s="44"/>
      <c r="S580" s="44"/>
      <c r="T580" s="45"/>
      <c r="U580" s="44"/>
      <c r="V580" s="44"/>
      <c r="W580" s="44"/>
      <c r="X580" s="44"/>
      <c r="Y580" s="44"/>
    </row>
    <row r="581" spans="2:25" s="92" customFormat="1">
      <c r="B581" s="153" t="s">
        <v>2493</v>
      </c>
      <c r="C581" s="155" t="s">
        <v>2496</v>
      </c>
      <c r="H581" s="150"/>
      <c r="J581" s="44"/>
      <c r="K581" s="44"/>
      <c r="L581" s="44"/>
      <c r="M581" s="44"/>
      <c r="N581" s="44"/>
      <c r="O581" s="44"/>
      <c r="P581" s="44"/>
      <c r="Q581" s="44"/>
      <c r="R581" s="44"/>
      <c r="S581" s="44"/>
      <c r="T581" s="45"/>
      <c r="U581" s="44"/>
      <c r="V581" s="44"/>
      <c r="W581" s="44"/>
      <c r="X581" s="44"/>
      <c r="Y581" s="44"/>
    </row>
    <row r="582" spans="2:25" s="92" customFormat="1">
      <c r="B582" s="153" t="s">
        <v>2495</v>
      </c>
      <c r="C582" s="155" t="s">
        <v>2498</v>
      </c>
      <c r="H582" s="150"/>
      <c r="J582" s="44"/>
      <c r="K582" s="44"/>
      <c r="L582" s="44"/>
      <c r="M582" s="44"/>
      <c r="N582" s="44"/>
      <c r="O582" s="44"/>
      <c r="P582" s="44"/>
      <c r="Q582" s="44"/>
      <c r="R582" s="44"/>
      <c r="S582" s="44"/>
      <c r="T582" s="45"/>
      <c r="U582" s="44"/>
      <c r="V582" s="44"/>
      <c r="W582" s="44"/>
      <c r="X582" s="44"/>
      <c r="Y582" s="44"/>
    </row>
    <row r="583" spans="2:25" s="92" customFormat="1">
      <c r="B583" s="153" t="s">
        <v>2497</v>
      </c>
      <c r="C583" s="155" t="s">
        <v>2500</v>
      </c>
      <c r="H583" s="150"/>
      <c r="J583" s="44"/>
      <c r="K583" s="44"/>
      <c r="L583" s="44"/>
      <c r="M583" s="44"/>
      <c r="N583" s="44"/>
      <c r="O583" s="44"/>
      <c r="P583" s="44"/>
      <c r="Q583" s="44"/>
      <c r="R583" s="44"/>
      <c r="S583" s="44"/>
      <c r="T583" s="45"/>
      <c r="U583" s="44"/>
      <c r="V583" s="44"/>
      <c r="W583" s="44"/>
      <c r="X583" s="44"/>
      <c r="Y583" s="44"/>
    </row>
    <row r="584" spans="2:25" s="92" customFormat="1">
      <c r="B584" s="153" t="s">
        <v>2499</v>
      </c>
      <c r="C584" s="155" t="s">
        <v>2502</v>
      </c>
      <c r="H584" s="150"/>
      <c r="J584" s="44"/>
      <c r="K584" s="44"/>
      <c r="L584" s="44"/>
      <c r="M584" s="44"/>
      <c r="N584" s="44"/>
      <c r="O584" s="44"/>
      <c r="P584" s="44"/>
      <c r="Q584" s="44"/>
      <c r="R584" s="44"/>
      <c r="S584" s="44"/>
      <c r="T584" s="45"/>
      <c r="U584" s="44"/>
      <c r="V584" s="44"/>
      <c r="W584" s="44"/>
      <c r="X584" s="44"/>
      <c r="Y584" s="44"/>
    </row>
    <row r="585" spans="2:25" s="92" customFormat="1">
      <c r="B585" s="153" t="s">
        <v>2501</v>
      </c>
      <c r="C585" s="155" t="s">
        <v>2504</v>
      </c>
      <c r="H585" s="150"/>
      <c r="J585" s="44"/>
      <c r="K585" s="44"/>
      <c r="L585" s="44"/>
      <c r="M585" s="44"/>
      <c r="N585" s="44"/>
      <c r="O585" s="44"/>
      <c r="P585" s="44"/>
      <c r="Q585" s="44"/>
      <c r="R585" s="44"/>
      <c r="S585" s="44"/>
      <c r="T585" s="45"/>
      <c r="U585" s="44"/>
      <c r="V585" s="44"/>
      <c r="W585" s="44"/>
      <c r="X585" s="44"/>
      <c r="Y585" s="44"/>
    </row>
    <row r="586" spans="2:25" s="92" customFormat="1">
      <c r="B586" s="153" t="s">
        <v>2503</v>
      </c>
      <c r="C586" s="155" t="s">
        <v>2506</v>
      </c>
      <c r="H586" s="150"/>
      <c r="J586" s="44"/>
      <c r="K586" s="44"/>
      <c r="L586" s="44"/>
      <c r="M586" s="44"/>
      <c r="N586" s="44"/>
      <c r="O586" s="44"/>
      <c r="P586" s="44"/>
      <c r="Q586" s="44"/>
      <c r="R586" s="44"/>
      <c r="S586" s="44"/>
      <c r="T586" s="45"/>
      <c r="U586" s="44"/>
      <c r="V586" s="44"/>
      <c r="W586" s="44"/>
      <c r="X586" s="44"/>
      <c r="Y586" s="44"/>
    </row>
    <row r="587" spans="2:25" s="92" customFormat="1">
      <c r="B587" s="153" t="s">
        <v>2505</v>
      </c>
      <c r="C587" s="155" t="s">
        <v>2508</v>
      </c>
      <c r="H587" s="150"/>
      <c r="J587" s="44"/>
      <c r="K587" s="44"/>
      <c r="L587" s="44"/>
      <c r="M587" s="44"/>
      <c r="N587" s="44"/>
      <c r="O587" s="44"/>
      <c r="P587" s="44"/>
      <c r="Q587" s="44"/>
      <c r="R587" s="44"/>
      <c r="S587" s="44"/>
      <c r="T587" s="45"/>
      <c r="U587" s="44"/>
      <c r="V587" s="44"/>
      <c r="W587" s="44"/>
      <c r="X587" s="44"/>
      <c r="Y587" s="44"/>
    </row>
    <row r="588" spans="2:25" s="92" customFormat="1">
      <c r="B588" s="153" t="s">
        <v>2507</v>
      </c>
      <c r="C588" s="155" t="s">
        <v>2510</v>
      </c>
      <c r="H588" s="150"/>
      <c r="J588" s="44"/>
      <c r="K588" s="44"/>
      <c r="L588" s="44"/>
      <c r="M588" s="44"/>
      <c r="N588" s="44"/>
      <c r="O588" s="44"/>
      <c r="P588" s="44"/>
      <c r="Q588" s="44"/>
      <c r="R588" s="44"/>
      <c r="S588" s="44"/>
      <c r="T588" s="45"/>
      <c r="U588" s="44"/>
      <c r="V588" s="44"/>
      <c r="W588" s="44"/>
      <c r="X588" s="44"/>
      <c r="Y588" s="44"/>
    </row>
    <row r="589" spans="2:25" s="92" customFormat="1">
      <c r="B589" s="153" t="s">
        <v>2509</v>
      </c>
      <c r="C589" s="187" t="s">
        <v>2838</v>
      </c>
      <c r="H589" s="150"/>
      <c r="J589" s="44"/>
      <c r="K589" s="44"/>
      <c r="L589" s="44"/>
      <c r="M589" s="44"/>
      <c r="N589" s="44"/>
      <c r="O589" s="44"/>
      <c r="P589" s="44"/>
      <c r="Q589" s="44"/>
      <c r="R589" s="44"/>
      <c r="S589" s="44"/>
      <c r="T589" s="45"/>
      <c r="U589" s="44"/>
      <c r="V589" s="44"/>
      <c r="W589" s="44"/>
      <c r="X589" s="44"/>
      <c r="Y589" s="44"/>
    </row>
    <row r="590" spans="2:25" s="92" customFormat="1">
      <c r="B590" s="153" t="s">
        <v>2811</v>
      </c>
      <c r="C590" s="155" t="s">
        <v>2813</v>
      </c>
      <c r="H590" s="150"/>
      <c r="J590" s="44"/>
      <c r="K590" s="44"/>
      <c r="L590" s="44"/>
      <c r="M590" s="44"/>
      <c r="N590" s="44"/>
      <c r="O590" s="44"/>
      <c r="P590" s="44"/>
      <c r="Q590" s="44"/>
      <c r="R590" s="44"/>
      <c r="S590" s="44"/>
      <c r="T590" s="45"/>
      <c r="U590" s="44"/>
      <c r="V590" s="44"/>
      <c r="W590" s="44"/>
      <c r="X590" s="44"/>
      <c r="Y590" s="44"/>
    </row>
    <row r="591" spans="2:25" s="92" customFormat="1">
      <c r="B591" s="153" t="s">
        <v>2812</v>
      </c>
      <c r="C591" s="187" t="s">
        <v>2839</v>
      </c>
      <c r="H591" s="150"/>
      <c r="J591" s="44"/>
      <c r="K591" s="44"/>
      <c r="L591" s="44"/>
      <c r="M591" s="44"/>
      <c r="N591" s="44"/>
      <c r="O591" s="44"/>
      <c r="P591" s="44"/>
      <c r="Q591" s="44"/>
      <c r="R591" s="44"/>
      <c r="S591" s="44"/>
      <c r="T591" s="45"/>
      <c r="U591" s="44"/>
      <c r="V591" s="44"/>
      <c r="W591" s="44"/>
      <c r="X591" s="44"/>
      <c r="Y591" s="44"/>
    </row>
    <row r="592" spans="2:25" s="92" customFormat="1">
      <c r="B592" s="153" t="s">
        <v>2814</v>
      </c>
      <c r="C592" s="155" t="s">
        <v>2816</v>
      </c>
      <c r="H592" s="150"/>
      <c r="J592" s="44"/>
      <c r="K592" s="44"/>
      <c r="L592" s="44"/>
      <c r="M592" s="44"/>
      <c r="N592" s="44"/>
      <c r="O592" s="44"/>
      <c r="P592" s="44"/>
      <c r="Q592" s="44"/>
      <c r="R592" s="44"/>
      <c r="S592" s="44"/>
      <c r="T592" s="45"/>
      <c r="U592" s="44"/>
      <c r="V592" s="44"/>
      <c r="W592" s="44"/>
      <c r="X592" s="44"/>
      <c r="Y592" s="44"/>
    </row>
    <row r="593" spans="2:25" s="92" customFormat="1">
      <c r="B593" s="153" t="s">
        <v>2815</v>
      </c>
      <c r="C593" s="187" t="s">
        <v>2840</v>
      </c>
      <c r="H593" s="150"/>
      <c r="J593" s="44"/>
      <c r="K593" s="44"/>
      <c r="L593" s="44"/>
      <c r="M593" s="44"/>
      <c r="N593" s="44"/>
      <c r="O593" s="44"/>
      <c r="P593" s="44"/>
      <c r="Q593" s="44"/>
      <c r="R593" s="44"/>
      <c r="S593" s="44"/>
      <c r="T593" s="45"/>
      <c r="U593" s="44"/>
      <c r="V593" s="44"/>
      <c r="W593" s="44"/>
      <c r="X593" s="44"/>
      <c r="Y593" s="44"/>
    </row>
    <row r="594" spans="2:25" s="92" customFormat="1">
      <c r="B594" s="153" t="s">
        <v>2817</v>
      </c>
      <c r="C594" s="187" t="s">
        <v>2841</v>
      </c>
      <c r="H594" s="150"/>
      <c r="J594" s="44"/>
      <c r="K594" s="44"/>
      <c r="L594" s="44"/>
      <c r="M594" s="44"/>
      <c r="N594" s="44"/>
      <c r="O594" s="44"/>
      <c r="P594" s="44"/>
      <c r="Q594" s="44"/>
      <c r="R594" s="44"/>
      <c r="S594" s="44"/>
      <c r="T594" s="45"/>
      <c r="U594" s="44"/>
      <c r="V594" s="44"/>
      <c r="W594" s="44"/>
      <c r="X594" s="44"/>
      <c r="Y594" s="44"/>
    </row>
    <row r="595" spans="2:25" s="92" customFormat="1">
      <c r="B595" s="153" t="s">
        <v>2818</v>
      </c>
      <c r="C595" s="155" t="s">
        <v>2820</v>
      </c>
      <c r="H595" s="150"/>
      <c r="J595" s="44"/>
      <c r="K595" s="44"/>
      <c r="L595" s="44"/>
      <c r="M595" s="44"/>
      <c r="N595" s="44"/>
      <c r="O595" s="44"/>
      <c r="P595" s="44"/>
      <c r="Q595" s="44"/>
      <c r="R595" s="44"/>
      <c r="S595" s="44"/>
      <c r="T595" s="45"/>
      <c r="U595" s="44"/>
      <c r="V595" s="44"/>
      <c r="W595" s="44"/>
      <c r="X595" s="44"/>
      <c r="Y595" s="44"/>
    </row>
    <row r="596" spans="2:25" s="92" customFormat="1">
      <c r="B596" s="153" t="s">
        <v>2819</v>
      </c>
      <c r="C596" s="187" t="s">
        <v>2842</v>
      </c>
      <c r="H596" s="150"/>
      <c r="J596" s="44"/>
      <c r="K596" s="44"/>
      <c r="L596" s="44"/>
      <c r="M596" s="44"/>
      <c r="N596" s="44"/>
      <c r="O596" s="44"/>
      <c r="P596" s="44"/>
      <c r="Q596" s="44"/>
      <c r="R596" s="44"/>
      <c r="S596" s="44"/>
      <c r="T596" s="45"/>
      <c r="U596" s="44"/>
      <c r="V596" s="44"/>
      <c r="W596" s="44"/>
      <c r="X596" s="44"/>
      <c r="Y596" s="44"/>
    </row>
    <row r="597" spans="2:25" s="92" customFormat="1">
      <c r="B597" s="153" t="s">
        <v>2821</v>
      </c>
      <c r="C597" s="155" t="s">
        <v>2823</v>
      </c>
      <c r="H597" s="150"/>
      <c r="J597" s="44"/>
      <c r="K597" s="44"/>
      <c r="L597" s="44"/>
      <c r="M597" s="44"/>
      <c r="N597" s="44"/>
      <c r="O597" s="44"/>
      <c r="P597" s="44"/>
      <c r="Q597" s="44"/>
      <c r="R597" s="44"/>
      <c r="S597" s="44"/>
      <c r="T597" s="45"/>
      <c r="U597" s="44"/>
      <c r="V597" s="44"/>
      <c r="W597" s="44"/>
      <c r="X597" s="44"/>
      <c r="Y597" s="44"/>
    </row>
    <row r="598" spans="2:25" s="92" customFormat="1">
      <c r="B598" s="153" t="s">
        <v>2822</v>
      </c>
      <c r="C598" s="155" t="s">
        <v>2825</v>
      </c>
      <c r="H598" s="150"/>
      <c r="J598" s="44"/>
      <c r="K598" s="44"/>
      <c r="L598" s="44"/>
      <c r="M598" s="44"/>
      <c r="N598" s="44"/>
      <c r="O598" s="44"/>
      <c r="P598" s="44"/>
      <c r="Q598" s="44"/>
      <c r="R598" s="44"/>
      <c r="S598" s="44"/>
      <c r="T598" s="45"/>
      <c r="U598" s="44"/>
      <c r="V598" s="44"/>
      <c r="W598" s="44"/>
      <c r="X598" s="44"/>
      <c r="Y598" s="44"/>
    </row>
    <row r="599" spans="2:25" s="92" customFormat="1">
      <c r="B599" s="153" t="s">
        <v>2824</v>
      </c>
      <c r="C599" s="155" t="s">
        <v>2827</v>
      </c>
      <c r="H599" s="150"/>
      <c r="J599" s="44"/>
      <c r="K599" s="44"/>
      <c r="L599" s="44"/>
      <c r="M599" s="44"/>
      <c r="N599" s="44"/>
      <c r="O599" s="44"/>
      <c r="P599" s="44"/>
      <c r="Q599" s="44"/>
      <c r="R599" s="44"/>
      <c r="S599" s="44"/>
      <c r="T599" s="45"/>
      <c r="U599" s="44"/>
      <c r="V599" s="44"/>
      <c r="W599" s="44"/>
      <c r="X599" s="44"/>
      <c r="Y599" s="44"/>
    </row>
    <row r="600" spans="2:25" s="92" customFormat="1">
      <c r="B600" s="153" t="s">
        <v>2826</v>
      </c>
      <c r="C600" s="155" t="s">
        <v>2829</v>
      </c>
      <c r="H600" s="150"/>
      <c r="J600" s="44"/>
      <c r="K600" s="44"/>
      <c r="L600" s="44"/>
      <c r="M600" s="44"/>
      <c r="N600" s="44"/>
      <c r="O600" s="44"/>
      <c r="P600" s="44"/>
      <c r="Q600" s="44"/>
      <c r="R600" s="44"/>
      <c r="S600" s="44"/>
      <c r="T600" s="45"/>
      <c r="U600" s="44"/>
      <c r="V600" s="44"/>
      <c r="W600" s="44"/>
      <c r="X600" s="44"/>
      <c r="Y600" s="44"/>
    </row>
    <row r="601" spans="2:25" s="92" customFormat="1">
      <c r="B601" s="153" t="s">
        <v>2828</v>
      </c>
      <c r="C601" s="155" t="s">
        <v>2831</v>
      </c>
      <c r="H601" s="150"/>
      <c r="J601" s="44"/>
      <c r="K601" s="44"/>
      <c r="L601" s="44"/>
      <c r="M601" s="44"/>
      <c r="N601" s="44"/>
      <c r="O601" s="44"/>
      <c r="P601" s="44"/>
      <c r="Q601" s="44"/>
      <c r="R601" s="44"/>
      <c r="S601" s="44"/>
      <c r="T601" s="45"/>
      <c r="U601" s="44"/>
      <c r="V601" s="44"/>
      <c r="W601" s="44"/>
      <c r="X601" s="44"/>
      <c r="Y601" s="44"/>
    </row>
    <row r="602" spans="2:25" s="92" customFormat="1">
      <c r="B602" s="153" t="s">
        <v>2830</v>
      </c>
      <c r="C602" s="155" t="s">
        <v>2833</v>
      </c>
      <c r="H602" s="150"/>
      <c r="J602" s="44"/>
      <c r="K602" s="44"/>
      <c r="L602" s="44"/>
      <c r="M602" s="44"/>
      <c r="N602" s="44"/>
      <c r="O602" s="44"/>
      <c r="P602" s="44"/>
      <c r="Q602" s="44"/>
      <c r="R602" s="44"/>
      <c r="S602" s="44"/>
      <c r="T602" s="45"/>
      <c r="U602" s="44"/>
      <c r="V602" s="44"/>
      <c r="W602" s="44"/>
      <c r="X602" s="44"/>
      <c r="Y602" s="44"/>
    </row>
    <row r="603" spans="2:25" s="92" customFormat="1">
      <c r="B603" s="153" t="s">
        <v>2832</v>
      </c>
      <c r="C603" s="155" t="s">
        <v>2835</v>
      </c>
      <c r="H603" s="150"/>
      <c r="J603" s="44"/>
      <c r="K603" s="44"/>
      <c r="L603" s="44"/>
      <c r="M603" s="44"/>
      <c r="N603" s="44"/>
      <c r="O603" s="44"/>
      <c r="P603" s="44"/>
      <c r="Q603" s="44"/>
      <c r="R603" s="44"/>
      <c r="S603" s="44"/>
      <c r="T603" s="45"/>
      <c r="U603" s="44"/>
      <c r="V603" s="44"/>
      <c r="W603" s="44"/>
      <c r="X603" s="44"/>
      <c r="Y603" s="44"/>
    </row>
    <row r="604" spans="2:25" s="92" customFormat="1">
      <c r="B604" s="153" t="s">
        <v>2834</v>
      </c>
      <c r="C604" s="155" t="s">
        <v>2837</v>
      </c>
      <c r="H604" s="150"/>
      <c r="J604" s="44"/>
      <c r="K604" s="44"/>
      <c r="L604" s="44"/>
      <c r="M604" s="44"/>
      <c r="N604" s="44"/>
      <c r="O604" s="44"/>
      <c r="P604" s="44"/>
      <c r="Q604" s="44"/>
      <c r="R604" s="44"/>
      <c r="S604" s="44"/>
      <c r="T604" s="45"/>
      <c r="U604" s="44"/>
      <c r="V604" s="44"/>
      <c r="W604" s="44"/>
      <c r="X604" s="44"/>
      <c r="Y604" s="44"/>
    </row>
    <row r="605" spans="2:25" s="92" customFormat="1">
      <c r="B605" s="153" t="s">
        <v>2836</v>
      </c>
      <c r="H605" s="150"/>
      <c r="J605" s="44"/>
      <c r="K605" s="44"/>
      <c r="L605" s="44"/>
      <c r="M605" s="44"/>
      <c r="N605" s="44"/>
      <c r="O605" s="44"/>
      <c r="P605" s="44"/>
      <c r="Q605" s="44"/>
      <c r="R605" s="44"/>
      <c r="S605" s="44"/>
      <c r="T605" s="45"/>
      <c r="U605" s="44"/>
      <c r="V605" s="44"/>
      <c r="W605" s="44"/>
      <c r="X605" s="44"/>
      <c r="Y605" s="44"/>
    </row>
    <row r="606" spans="2:25" s="92" customFormat="1">
      <c r="H606" s="150"/>
      <c r="J606" s="44"/>
      <c r="K606" s="44"/>
      <c r="L606" s="44"/>
      <c r="M606" s="44"/>
      <c r="N606" s="44"/>
      <c r="O606" s="44"/>
      <c r="P606" s="44"/>
      <c r="Q606" s="44"/>
      <c r="R606" s="44"/>
      <c r="S606" s="44"/>
      <c r="T606" s="45"/>
      <c r="U606" s="44"/>
      <c r="V606" s="44"/>
      <c r="W606" s="44"/>
      <c r="X606" s="44"/>
      <c r="Y606" s="44"/>
    </row>
    <row r="607" spans="2:25" s="92" customFormat="1">
      <c r="H607" s="150"/>
      <c r="J607" s="44"/>
      <c r="K607" s="44"/>
      <c r="L607" s="44"/>
      <c r="M607" s="44"/>
      <c r="N607" s="44"/>
      <c r="O607" s="44"/>
      <c r="P607" s="44"/>
      <c r="Q607" s="44"/>
      <c r="R607" s="44"/>
      <c r="S607" s="44"/>
      <c r="T607" s="45"/>
      <c r="U607" s="44"/>
      <c r="V607" s="44"/>
      <c r="W607" s="44"/>
      <c r="X607" s="44"/>
      <c r="Y607" s="44"/>
    </row>
    <row r="608" spans="2:25" s="92" customFormat="1">
      <c r="H608" s="150"/>
      <c r="J608" s="44"/>
      <c r="K608" s="44"/>
      <c r="L608" s="44"/>
      <c r="M608" s="44"/>
      <c r="N608" s="44"/>
      <c r="O608" s="44"/>
      <c r="P608" s="44"/>
      <c r="Q608" s="44"/>
      <c r="R608" s="44"/>
      <c r="S608" s="44"/>
      <c r="T608" s="45"/>
      <c r="U608" s="44"/>
      <c r="V608" s="44"/>
      <c r="W608" s="44"/>
      <c r="X608" s="44"/>
      <c r="Y608" s="44"/>
    </row>
    <row r="609" spans="2:25" s="92" customFormat="1">
      <c r="H609" s="150"/>
      <c r="J609" s="44"/>
      <c r="K609" s="44"/>
      <c r="L609" s="44"/>
      <c r="M609" s="44"/>
      <c r="N609" s="44"/>
      <c r="O609" s="44"/>
      <c r="P609" s="44"/>
      <c r="Q609" s="44"/>
      <c r="R609" s="44"/>
      <c r="S609" s="44"/>
      <c r="T609" s="45"/>
      <c r="U609" s="44"/>
      <c r="V609" s="44"/>
      <c r="W609" s="44"/>
      <c r="X609" s="44"/>
      <c r="Y609" s="44"/>
    </row>
    <row r="610" spans="2:25" s="92" customFormat="1">
      <c r="H610" s="150"/>
      <c r="J610" s="44"/>
      <c r="K610" s="44"/>
      <c r="L610" s="44"/>
      <c r="M610" s="44"/>
      <c r="N610" s="44"/>
      <c r="O610" s="44"/>
      <c r="P610" s="44"/>
      <c r="Q610" s="44"/>
      <c r="R610" s="44"/>
      <c r="S610" s="44"/>
      <c r="T610" s="45"/>
      <c r="U610" s="44"/>
      <c r="V610" s="44"/>
      <c r="W610" s="44"/>
      <c r="X610" s="44"/>
      <c r="Y610" s="44"/>
    </row>
    <row r="611" spans="2:25" s="92" customFormat="1">
      <c r="H611" s="150"/>
      <c r="J611" s="44"/>
      <c r="K611" s="44"/>
      <c r="L611" s="44"/>
      <c r="M611" s="44"/>
      <c r="N611" s="44"/>
      <c r="O611" s="44"/>
      <c r="P611" s="44"/>
      <c r="Q611" s="44"/>
      <c r="R611" s="44"/>
      <c r="S611" s="44"/>
      <c r="T611" s="45"/>
      <c r="U611" s="44"/>
      <c r="V611" s="44"/>
      <c r="W611" s="44"/>
      <c r="X611" s="44"/>
      <c r="Y611" s="44"/>
    </row>
    <row r="612" spans="2:25" s="92" customFormat="1">
      <c r="H612" s="150"/>
      <c r="J612" s="44"/>
      <c r="K612" s="44"/>
      <c r="L612" s="44"/>
      <c r="M612" s="44"/>
      <c r="N612" s="44"/>
      <c r="O612" s="44"/>
      <c r="P612" s="44"/>
      <c r="Q612" s="44"/>
      <c r="R612" s="44"/>
      <c r="S612" s="44"/>
      <c r="T612" s="45"/>
      <c r="U612" s="44"/>
      <c r="V612" s="44"/>
      <c r="W612" s="44"/>
      <c r="X612" s="44"/>
      <c r="Y612" s="44"/>
    </row>
    <row r="613" spans="2:25" s="92" customFormat="1">
      <c r="H613" s="150"/>
      <c r="J613" s="44"/>
      <c r="K613" s="44"/>
      <c r="L613" s="44"/>
      <c r="M613" s="44"/>
      <c r="N613" s="44"/>
      <c r="O613" s="44"/>
      <c r="P613" s="44"/>
      <c r="Q613" s="44"/>
      <c r="R613" s="44"/>
      <c r="S613" s="44"/>
      <c r="T613" s="45"/>
      <c r="U613" s="44"/>
      <c r="V613" s="44"/>
      <c r="W613" s="44"/>
      <c r="X613" s="44"/>
      <c r="Y613" s="44"/>
    </row>
    <row r="614" spans="2:25" s="92" customFormat="1">
      <c r="H614" s="150"/>
      <c r="J614" s="44"/>
      <c r="K614" s="44"/>
      <c r="L614" s="44"/>
      <c r="M614" s="44"/>
      <c r="N614" s="44"/>
      <c r="O614" s="44"/>
      <c r="P614" s="44"/>
      <c r="Q614" s="44"/>
      <c r="R614" s="44"/>
      <c r="S614" s="44"/>
      <c r="T614" s="45"/>
      <c r="U614" s="44"/>
      <c r="V614" s="44"/>
      <c r="W614" s="44"/>
      <c r="X614" s="44"/>
      <c r="Y614" s="44"/>
    </row>
    <row r="615" spans="2:25" s="92" customFormat="1">
      <c r="H615" s="150"/>
      <c r="J615" s="44"/>
      <c r="K615" s="44"/>
      <c r="L615" s="44"/>
      <c r="M615" s="44"/>
      <c r="N615" s="44"/>
      <c r="O615" s="44"/>
      <c r="P615" s="44"/>
      <c r="Q615" s="44"/>
      <c r="R615" s="44"/>
      <c r="S615" s="44"/>
      <c r="T615" s="45"/>
      <c r="U615" s="44"/>
      <c r="V615" s="44"/>
      <c r="W615" s="44"/>
      <c r="X615" s="44"/>
      <c r="Y615" s="44"/>
    </row>
    <row r="616" spans="2:25" s="92" customFormat="1">
      <c r="H616" s="150"/>
      <c r="J616" s="44"/>
      <c r="K616" s="44"/>
      <c r="L616" s="44"/>
      <c r="M616" s="44"/>
      <c r="N616" s="44"/>
      <c r="O616" s="44"/>
      <c r="P616" s="44"/>
      <c r="Q616" s="44"/>
      <c r="R616" s="44"/>
      <c r="S616" s="44"/>
      <c r="T616" s="45"/>
      <c r="U616" s="44"/>
      <c r="V616" s="44"/>
      <c r="W616" s="44"/>
      <c r="X616" s="44"/>
      <c r="Y616" s="44"/>
    </row>
    <row r="617" spans="2:25" s="92" customFormat="1">
      <c r="C617" s="160"/>
      <c r="H617" s="150"/>
      <c r="J617" s="44"/>
      <c r="K617" s="44"/>
      <c r="L617" s="44"/>
      <c r="M617" s="44"/>
      <c r="N617" s="44"/>
      <c r="O617" s="44"/>
      <c r="P617" s="44"/>
      <c r="Q617" s="44"/>
      <c r="R617" s="44"/>
      <c r="S617" s="44"/>
      <c r="T617" s="45"/>
      <c r="U617" s="44"/>
      <c r="V617" s="44"/>
      <c r="W617" s="44"/>
      <c r="X617" s="44"/>
      <c r="Y617" s="44"/>
    </row>
    <row r="618" spans="2:25" s="92" customFormat="1">
      <c r="B618" s="159" t="s">
        <v>2511</v>
      </c>
      <c r="C618" s="160"/>
      <c r="H618" s="150"/>
      <c r="J618" s="44"/>
      <c r="K618" s="44"/>
      <c r="L618" s="44"/>
      <c r="M618" s="44"/>
      <c r="N618" s="44"/>
      <c r="O618" s="44"/>
      <c r="P618" s="44"/>
      <c r="Q618" s="44"/>
      <c r="R618" s="44"/>
      <c r="S618" s="44"/>
      <c r="T618" s="45"/>
      <c r="U618" s="44"/>
      <c r="V618" s="44"/>
      <c r="W618" s="44"/>
      <c r="X618" s="44"/>
      <c r="Y618" s="44"/>
    </row>
    <row r="619" spans="2:25" s="92" customFormat="1">
      <c r="B619" s="159" t="s">
        <v>2512</v>
      </c>
      <c r="C619" s="160" t="s">
        <v>187</v>
      </c>
      <c r="H619" s="150"/>
      <c r="J619" s="44"/>
      <c r="K619" s="44"/>
      <c r="L619" s="44"/>
      <c r="M619" s="44"/>
      <c r="N619" s="44"/>
      <c r="O619" s="44"/>
      <c r="P619" s="44"/>
      <c r="Q619" s="44"/>
      <c r="R619" s="44"/>
      <c r="S619" s="44"/>
      <c r="T619" s="45"/>
      <c r="U619" s="44"/>
      <c r="V619" s="44"/>
      <c r="W619" s="44"/>
      <c r="X619" s="44"/>
      <c r="Y619" s="44"/>
    </row>
    <row r="620" spans="2:25" s="92" customFormat="1">
      <c r="B620" s="159" t="s">
        <v>186</v>
      </c>
      <c r="C620" s="161" t="s">
        <v>2057</v>
      </c>
      <c r="H620" s="150"/>
      <c r="J620" s="44"/>
      <c r="K620" s="44"/>
      <c r="L620" s="44"/>
      <c r="M620" s="44"/>
      <c r="N620" s="44"/>
      <c r="O620" s="44"/>
      <c r="P620" s="44"/>
      <c r="Q620" s="44"/>
      <c r="R620" s="44"/>
      <c r="S620" s="44"/>
      <c r="T620" s="45"/>
      <c r="U620" s="44"/>
      <c r="V620" s="44"/>
      <c r="W620" s="44"/>
      <c r="X620" s="44"/>
      <c r="Y620" s="44"/>
    </row>
    <row r="621" spans="2:25" s="92" customFormat="1">
      <c r="B621" s="159" t="s">
        <v>2513</v>
      </c>
      <c r="C621" s="161" t="s">
        <v>2059</v>
      </c>
      <c r="H621" s="150"/>
      <c r="J621" s="44"/>
      <c r="K621" s="44"/>
      <c r="L621" s="44"/>
      <c r="M621" s="44"/>
      <c r="N621" s="44"/>
      <c r="O621" s="44"/>
      <c r="P621" s="44"/>
      <c r="Q621" s="44"/>
      <c r="R621" s="44"/>
      <c r="S621" s="44"/>
      <c r="T621" s="45"/>
      <c r="U621" s="44"/>
      <c r="V621" s="44"/>
      <c r="W621" s="44"/>
      <c r="X621" s="44"/>
      <c r="Y621" s="44"/>
    </row>
    <row r="622" spans="2:25" s="92" customFormat="1">
      <c r="B622" s="159" t="s">
        <v>2514</v>
      </c>
      <c r="C622" s="161" t="s">
        <v>2061</v>
      </c>
      <c r="H622" s="150"/>
      <c r="J622" s="44"/>
      <c r="K622" s="44"/>
      <c r="L622" s="44"/>
      <c r="M622" s="44"/>
      <c r="N622" s="44"/>
      <c r="O622" s="44"/>
      <c r="P622" s="44"/>
      <c r="Q622" s="44"/>
      <c r="R622" s="44"/>
      <c r="S622" s="44"/>
      <c r="T622" s="45"/>
      <c r="U622" s="44"/>
      <c r="V622" s="44"/>
      <c r="W622" s="44"/>
      <c r="X622" s="44"/>
      <c r="Y622" s="44"/>
    </row>
    <row r="623" spans="2:25" s="92" customFormat="1">
      <c r="B623" s="159" t="s">
        <v>2515</v>
      </c>
      <c r="C623" s="161" t="s">
        <v>2517</v>
      </c>
      <c r="H623" s="150"/>
      <c r="J623" s="44"/>
      <c r="K623" s="44"/>
      <c r="L623" s="44"/>
      <c r="M623" s="44"/>
      <c r="N623" s="44"/>
      <c r="O623" s="44"/>
      <c r="P623" s="44"/>
      <c r="Q623" s="44"/>
      <c r="R623" s="44"/>
      <c r="S623" s="44"/>
      <c r="T623" s="45"/>
      <c r="U623" s="44"/>
      <c r="V623" s="44"/>
      <c r="W623" s="44"/>
      <c r="X623" s="44"/>
      <c r="Y623" s="44"/>
    </row>
    <row r="624" spans="2:25" s="92" customFormat="1">
      <c r="B624" s="159" t="s">
        <v>2516</v>
      </c>
      <c r="C624" s="161" t="s">
        <v>2519</v>
      </c>
      <c r="H624" s="150"/>
      <c r="J624" s="44"/>
      <c r="K624" s="44"/>
      <c r="L624" s="44"/>
      <c r="M624" s="44"/>
      <c r="N624" s="44"/>
      <c r="O624" s="44"/>
      <c r="P624" s="44"/>
      <c r="Q624" s="44"/>
      <c r="R624" s="44"/>
      <c r="S624" s="44"/>
      <c r="T624" s="45"/>
      <c r="U624" s="44"/>
      <c r="V624" s="44"/>
      <c r="W624" s="44"/>
      <c r="X624" s="44"/>
      <c r="Y624" s="44"/>
    </row>
    <row r="625" spans="2:25" s="92" customFormat="1">
      <c r="B625" s="159" t="s">
        <v>2518</v>
      </c>
      <c r="C625" s="161" t="s">
        <v>2055</v>
      </c>
      <c r="H625" s="150"/>
      <c r="J625" s="44"/>
      <c r="K625" s="44"/>
      <c r="L625" s="44"/>
      <c r="M625" s="44"/>
      <c r="N625" s="44"/>
      <c r="O625" s="44"/>
      <c r="P625" s="44"/>
      <c r="Q625" s="44"/>
      <c r="R625" s="44"/>
      <c r="S625" s="44"/>
      <c r="T625" s="45"/>
      <c r="U625" s="44"/>
      <c r="V625" s="44"/>
      <c r="W625" s="44"/>
      <c r="X625" s="44"/>
      <c r="Y625" s="44"/>
    </row>
    <row r="626" spans="2:25" s="92" customFormat="1">
      <c r="B626" s="159" t="s">
        <v>2520</v>
      </c>
      <c r="H626" s="150"/>
      <c r="J626" s="44"/>
      <c r="K626" s="44"/>
      <c r="L626" s="44"/>
      <c r="M626" s="44"/>
      <c r="N626" s="44"/>
      <c r="O626" s="44"/>
      <c r="P626" s="44"/>
      <c r="Q626" s="44"/>
      <c r="R626" s="44"/>
      <c r="S626" s="44"/>
      <c r="T626" s="45"/>
      <c r="U626" s="44"/>
      <c r="V626" s="44"/>
      <c r="W626" s="44"/>
      <c r="X626" s="44"/>
      <c r="Y626" s="44"/>
    </row>
    <row r="627" spans="2:25" s="92" customFormat="1">
      <c r="H627" s="150"/>
      <c r="J627" s="44"/>
      <c r="K627" s="44"/>
      <c r="L627" s="44"/>
      <c r="M627" s="44"/>
      <c r="N627" s="44"/>
      <c r="O627" s="44"/>
      <c r="P627" s="44"/>
      <c r="Q627" s="44"/>
      <c r="R627" s="44"/>
      <c r="S627" s="44"/>
      <c r="T627" s="45"/>
      <c r="U627" s="44"/>
      <c r="V627" s="44"/>
      <c r="W627" s="44"/>
      <c r="X627" s="44"/>
      <c r="Y627" s="44"/>
    </row>
    <row r="628" spans="2:25" s="92" customFormat="1" ht="15.75" thickBot="1">
      <c r="H628" s="150"/>
      <c r="J628" s="44"/>
      <c r="K628" s="44"/>
      <c r="L628" s="44"/>
      <c r="M628" s="44"/>
      <c r="N628" s="44"/>
      <c r="O628" s="44"/>
      <c r="P628" s="44"/>
      <c r="Q628" s="44"/>
      <c r="R628" s="44"/>
      <c r="S628" s="44"/>
      <c r="T628" s="45"/>
      <c r="U628" s="44"/>
      <c r="V628" s="44"/>
      <c r="W628" s="44"/>
      <c r="X628" s="44"/>
      <c r="Y628" s="44"/>
    </row>
    <row r="629" spans="2:25" s="92" customFormat="1" ht="15.75" thickBot="1">
      <c r="C629" s="163"/>
      <c r="D629" s="164"/>
      <c r="H629" s="150"/>
      <c r="J629" s="44"/>
      <c r="K629" s="44"/>
      <c r="L629" s="44"/>
      <c r="M629" s="44"/>
      <c r="N629" s="44"/>
      <c r="O629" s="44"/>
      <c r="P629" s="44"/>
      <c r="Q629" s="44"/>
      <c r="R629" s="44"/>
      <c r="S629" s="44"/>
      <c r="T629" s="45"/>
      <c r="U629" s="44"/>
      <c r="V629" s="44"/>
      <c r="W629" s="44"/>
      <c r="X629" s="44"/>
      <c r="Y629" s="44"/>
    </row>
    <row r="630" spans="2:25" s="92" customFormat="1">
      <c r="B630" s="162" t="s">
        <v>2521</v>
      </c>
      <c r="C630" s="159"/>
      <c r="D630" s="165"/>
      <c r="H630" s="150"/>
      <c r="J630" s="44"/>
      <c r="K630" s="44"/>
      <c r="L630" s="44"/>
      <c r="M630" s="44"/>
      <c r="N630" s="44"/>
      <c r="O630" s="44"/>
      <c r="P630" s="44"/>
      <c r="Q630" s="44"/>
      <c r="R630" s="44"/>
      <c r="S630" s="44"/>
      <c r="T630" s="45"/>
      <c r="U630" s="44"/>
      <c r="V630" s="44"/>
      <c r="W630" s="44"/>
      <c r="X630" s="44"/>
      <c r="Y630" s="44"/>
    </row>
    <row r="631" spans="2:25" s="92" customFormat="1">
      <c r="B631" s="153" t="s">
        <v>2522</v>
      </c>
      <c r="C631" s="159" t="s">
        <v>2524</v>
      </c>
      <c r="D631" s="165" t="s">
        <v>187</v>
      </c>
      <c r="E631" s="92" t="str">
        <f>+IF(LEN(D633)=3, CONCATENATE("0",D633),D633                             )</f>
        <v>0101</v>
      </c>
      <c r="H631" s="150"/>
      <c r="J631" s="44"/>
      <c r="K631" s="44"/>
      <c r="L631" s="44"/>
      <c r="M631" s="44"/>
      <c r="N631" s="44"/>
      <c r="O631" s="44"/>
      <c r="P631" s="44"/>
      <c r="Q631" s="44"/>
      <c r="R631" s="44"/>
      <c r="S631" s="44"/>
      <c r="T631" s="45"/>
      <c r="U631" s="44"/>
      <c r="V631" s="44"/>
      <c r="W631" s="44"/>
      <c r="X631" s="44"/>
      <c r="Y631" s="44"/>
    </row>
    <row r="632" spans="2:25" s="92" customFormat="1">
      <c r="B632" s="153" t="s">
        <v>2523</v>
      </c>
      <c r="C632" s="159" t="s">
        <v>2526</v>
      </c>
      <c r="D632" s="155" t="s">
        <v>2056</v>
      </c>
      <c r="H632" s="150"/>
      <c r="J632" s="44"/>
      <c r="K632" s="44"/>
      <c r="L632" s="44"/>
      <c r="M632" s="44"/>
      <c r="N632" s="44"/>
      <c r="O632" s="44"/>
      <c r="P632" s="44"/>
      <c r="Q632" s="44"/>
      <c r="R632" s="44"/>
      <c r="S632" s="44"/>
      <c r="T632" s="45"/>
      <c r="U632" s="44"/>
      <c r="V632" s="44"/>
      <c r="W632" s="44"/>
      <c r="X632" s="44"/>
      <c r="Y632" s="44"/>
    </row>
    <row r="633" spans="2:25" s="92" customFormat="1">
      <c r="B633" s="153" t="s">
        <v>2525</v>
      </c>
      <c r="C633" s="159" t="s">
        <v>2528</v>
      </c>
      <c r="D633" s="154" t="s">
        <v>2058</v>
      </c>
      <c r="H633" s="150"/>
      <c r="J633" s="44"/>
      <c r="K633" s="44"/>
      <c r="L633" s="44"/>
      <c r="M633" s="44"/>
      <c r="N633" s="44"/>
      <c r="O633" s="44"/>
      <c r="P633" s="44"/>
      <c r="Q633" s="44"/>
      <c r="R633" s="44"/>
      <c r="S633" s="44"/>
      <c r="T633" s="45"/>
      <c r="U633" s="44"/>
      <c r="V633" s="44"/>
      <c r="W633" s="44"/>
      <c r="X633" s="44"/>
      <c r="Y633" s="44"/>
    </row>
    <row r="634" spans="2:25" s="92" customFormat="1">
      <c r="B634" s="153" t="s">
        <v>2527</v>
      </c>
      <c r="C634" s="159" t="s">
        <v>2529</v>
      </c>
      <c r="D634" s="154" t="s">
        <v>2530</v>
      </c>
      <c r="H634" s="150"/>
      <c r="J634" s="44"/>
      <c r="K634" s="44"/>
      <c r="L634" s="44"/>
      <c r="M634" s="44"/>
      <c r="N634" s="44"/>
      <c r="O634" s="44"/>
      <c r="P634" s="44"/>
      <c r="Q634" s="44"/>
      <c r="R634" s="44"/>
      <c r="S634" s="44"/>
      <c r="T634" s="45"/>
      <c r="U634" s="44"/>
      <c r="V634" s="44"/>
      <c r="W634" s="44"/>
      <c r="X634" s="44"/>
      <c r="Y634" s="44"/>
    </row>
    <row r="635" spans="2:25" s="92" customFormat="1">
      <c r="B635" s="153" t="s">
        <v>2527</v>
      </c>
      <c r="C635" s="159" t="s">
        <v>2531</v>
      </c>
      <c r="D635" s="154" t="s">
        <v>2532</v>
      </c>
      <c r="H635" s="150"/>
      <c r="J635" s="44"/>
      <c r="K635" s="44"/>
      <c r="L635" s="44"/>
      <c r="M635" s="44"/>
      <c r="N635" s="44"/>
      <c r="O635" s="44"/>
      <c r="P635" s="44"/>
      <c r="Q635" s="44"/>
      <c r="R635" s="44"/>
      <c r="S635" s="44"/>
      <c r="T635" s="45"/>
      <c r="U635" s="44"/>
      <c r="V635" s="44"/>
      <c r="W635" s="44"/>
      <c r="X635" s="44"/>
      <c r="Y635" s="44"/>
    </row>
    <row r="636" spans="2:25" s="92" customFormat="1">
      <c r="B636" s="153" t="s">
        <v>2527</v>
      </c>
      <c r="C636" s="159" t="s">
        <v>2533</v>
      </c>
      <c r="D636" s="154" t="s">
        <v>2534</v>
      </c>
      <c r="H636" s="150"/>
      <c r="J636" s="44"/>
      <c r="K636" s="44"/>
      <c r="L636" s="44"/>
      <c r="M636" s="44"/>
      <c r="N636" s="44"/>
      <c r="O636" s="44"/>
      <c r="P636" s="44"/>
      <c r="Q636" s="44"/>
      <c r="R636" s="44"/>
      <c r="S636" s="44"/>
      <c r="T636" s="45"/>
      <c r="U636" s="44"/>
      <c r="V636" s="44"/>
      <c r="W636" s="44"/>
      <c r="X636" s="44"/>
      <c r="Y636" s="44"/>
    </row>
    <row r="637" spans="2:25" s="92" customFormat="1">
      <c r="B637" s="153" t="s">
        <v>2527</v>
      </c>
      <c r="C637" s="159" t="s">
        <v>2535</v>
      </c>
      <c r="D637" s="154" t="s">
        <v>2536</v>
      </c>
      <c r="H637" s="150"/>
      <c r="J637" s="44"/>
      <c r="K637" s="44"/>
      <c r="L637" s="44"/>
      <c r="M637" s="44"/>
      <c r="N637" s="44"/>
      <c r="O637" s="44"/>
      <c r="P637" s="44"/>
      <c r="Q637" s="44"/>
      <c r="R637" s="44"/>
      <c r="S637" s="44"/>
      <c r="T637" s="45"/>
      <c r="U637" s="44"/>
      <c r="V637" s="44"/>
      <c r="W637" s="44"/>
      <c r="X637" s="44"/>
      <c r="Y637" s="44"/>
    </row>
    <row r="638" spans="2:25" s="92" customFormat="1">
      <c r="B638" s="153" t="s">
        <v>2527</v>
      </c>
      <c r="C638" s="159" t="s">
        <v>2538</v>
      </c>
      <c r="D638" s="154" t="s">
        <v>2539</v>
      </c>
      <c r="H638" s="150"/>
      <c r="J638" s="44"/>
      <c r="K638" s="44"/>
      <c r="L638" s="44"/>
      <c r="M638" s="44"/>
      <c r="N638" s="44"/>
      <c r="O638" s="44"/>
      <c r="P638" s="44"/>
      <c r="Q638" s="44"/>
      <c r="R638" s="44"/>
      <c r="S638" s="44"/>
      <c r="T638" s="45"/>
      <c r="U638" s="44"/>
      <c r="V638" s="44"/>
      <c r="W638" s="44"/>
      <c r="X638" s="44"/>
      <c r="Y638" s="44"/>
    </row>
    <row r="639" spans="2:25" s="92" customFormat="1">
      <c r="B639" s="153" t="s">
        <v>2537</v>
      </c>
      <c r="C639" s="159" t="s">
        <v>2540</v>
      </c>
      <c r="D639" s="154" t="s">
        <v>2541</v>
      </c>
      <c r="H639" s="150"/>
      <c r="J639" s="44"/>
      <c r="K639" s="44"/>
      <c r="L639" s="44"/>
      <c r="M639" s="44"/>
      <c r="N639" s="44"/>
      <c r="O639" s="44"/>
      <c r="P639" s="44"/>
      <c r="Q639" s="44"/>
      <c r="R639" s="44"/>
      <c r="S639" s="44"/>
      <c r="T639" s="45"/>
      <c r="U639" s="44"/>
      <c r="V639" s="44"/>
      <c r="W639" s="44"/>
      <c r="X639" s="44"/>
      <c r="Y639" s="44"/>
    </row>
    <row r="640" spans="2:25" s="92" customFormat="1">
      <c r="B640" s="153" t="s">
        <v>2537</v>
      </c>
      <c r="C640" s="225" t="s">
        <v>2535</v>
      </c>
      <c r="D640" s="226" t="s">
        <v>2998</v>
      </c>
      <c r="H640" s="150"/>
      <c r="J640" s="44"/>
      <c r="K640" s="44"/>
      <c r="L640" s="44"/>
      <c r="M640" s="44"/>
      <c r="N640" s="44"/>
      <c r="O640" s="44"/>
      <c r="P640" s="44"/>
      <c r="Q640" s="44"/>
      <c r="R640" s="44"/>
      <c r="S640" s="44"/>
      <c r="T640" s="45"/>
      <c r="U640" s="44"/>
      <c r="V640" s="44"/>
      <c r="W640" s="44"/>
      <c r="X640" s="44"/>
      <c r="Y640" s="44"/>
    </row>
    <row r="641" spans="2:25" s="92" customFormat="1">
      <c r="B641" s="224" t="s">
        <v>2537</v>
      </c>
      <c r="C641" s="159" t="s">
        <v>2543</v>
      </c>
      <c r="D641" s="154" t="s">
        <v>2544</v>
      </c>
      <c r="H641" s="150"/>
      <c r="J641" s="44"/>
      <c r="K641" s="44"/>
      <c r="L641" s="44"/>
      <c r="M641" s="44"/>
      <c r="N641" s="44"/>
      <c r="O641" s="44"/>
      <c r="P641" s="44"/>
      <c r="Q641" s="44"/>
      <c r="R641" s="44"/>
      <c r="S641" s="44"/>
      <c r="T641" s="45"/>
      <c r="U641" s="44"/>
      <c r="V641" s="44"/>
      <c r="W641" s="44"/>
      <c r="X641" s="44"/>
      <c r="Y641" s="44"/>
    </row>
    <row r="642" spans="2:25" s="92" customFormat="1">
      <c r="B642" s="153" t="s">
        <v>2542</v>
      </c>
      <c r="C642" s="159" t="s">
        <v>2545</v>
      </c>
      <c r="D642" s="154" t="s">
        <v>2546</v>
      </c>
      <c r="H642" s="150"/>
      <c r="J642" s="44"/>
      <c r="K642" s="44"/>
      <c r="L642" s="44"/>
      <c r="M642" s="44"/>
      <c r="N642" s="44"/>
      <c r="O642" s="44"/>
      <c r="P642" s="44"/>
      <c r="Q642" s="44"/>
      <c r="R642" s="44"/>
      <c r="S642" s="44"/>
      <c r="T642" s="45"/>
      <c r="U642" s="44"/>
      <c r="V642" s="44"/>
      <c r="W642" s="44"/>
      <c r="X642" s="44"/>
      <c r="Y642" s="44"/>
    </row>
    <row r="643" spans="2:25" s="92" customFormat="1">
      <c r="B643" s="153" t="s">
        <v>2542</v>
      </c>
      <c r="C643" s="159" t="s">
        <v>2547</v>
      </c>
      <c r="D643" s="154" t="s">
        <v>2548</v>
      </c>
      <c r="H643" s="150"/>
      <c r="J643" s="44"/>
      <c r="K643" s="44"/>
      <c r="L643" s="44"/>
      <c r="M643" s="44"/>
      <c r="N643" s="44"/>
      <c r="O643" s="44"/>
      <c r="P643" s="44"/>
      <c r="Q643" s="44"/>
      <c r="R643" s="44"/>
      <c r="S643" s="44"/>
      <c r="T643" s="45"/>
      <c r="U643" s="44"/>
      <c r="V643" s="44"/>
      <c r="W643" s="44"/>
      <c r="X643" s="44"/>
      <c r="Y643" s="44"/>
    </row>
    <row r="644" spans="2:25" s="92" customFormat="1">
      <c r="B644" s="153" t="s">
        <v>2542</v>
      </c>
      <c r="C644" s="159" t="s">
        <v>2549</v>
      </c>
      <c r="D644" s="154" t="s">
        <v>2550</v>
      </c>
      <c r="H644" s="150"/>
      <c r="J644" s="44"/>
      <c r="K644" s="44"/>
      <c r="L644" s="44"/>
      <c r="M644" s="44"/>
      <c r="N644" s="44"/>
      <c r="O644" s="44"/>
      <c r="P644" s="44"/>
      <c r="Q644" s="44"/>
      <c r="R644" s="44"/>
      <c r="S644" s="44"/>
      <c r="T644" s="45"/>
      <c r="U644" s="44"/>
      <c r="V644" s="44"/>
      <c r="W644" s="44"/>
      <c r="X644" s="44"/>
      <c r="Y644" s="44"/>
    </row>
    <row r="645" spans="2:25" s="92" customFormat="1">
      <c r="B645" s="153" t="s">
        <v>2542</v>
      </c>
      <c r="C645" s="159" t="s">
        <v>2551</v>
      </c>
      <c r="D645" s="154" t="s">
        <v>2552</v>
      </c>
      <c r="H645" s="150"/>
      <c r="J645" s="44"/>
      <c r="K645" s="44"/>
      <c r="L645" s="44"/>
      <c r="M645" s="44"/>
      <c r="N645" s="44"/>
      <c r="O645" s="44"/>
      <c r="P645" s="44"/>
      <c r="Q645" s="44"/>
      <c r="R645" s="44"/>
      <c r="S645" s="44"/>
      <c r="T645" s="45"/>
      <c r="U645" s="44"/>
      <c r="V645" s="44"/>
      <c r="W645" s="44"/>
      <c r="X645" s="44"/>
      <c r="Y645" s="44"/>
    </row>
    <row r="646" spans="2:25" s="92" customFormat="1">
      <c r="B646" s="153" t="s">
        <v>2542</v>
      </c>
      <c r="C646" s="159" t="s">
        <v>2535</v>
      </c>
      <c r="D646" s="154" t="s">
        <v>2553</v>
      </c>
      <c r="H646" s="150"/>
      <c r="J646" s="44"/>
      <c r="K646" s="44"/>
      <c r="L646" s="44"/>
      <c r="M646" s="44"/>
      <c r="N646" s="44"/>
      <c r="O646" s="44"/>
      <c r="P646" s="44"/>
      <c r="Q646" s="44"/>
      <c r="R646" s="44"/>
      <c r="S646" s="44"/>
      <c r="T646" s="45"/>
      <c r="U646" s="44"/>
      <c r="V646" s="44"/>
      <c r="W646" s="44"/>
      <c r="X646" s="44"/>
      <c r="Y646" s="44"/>
    </row>
    <row r="647" spans="2:25" s="92" customFormat="1">
      <c r="B647" s="153" t="s">
        <v>2542</v>
      </c>
      <c r="C647" s="159" t="s">
        <v>2555</v>
      </c>
      <c r="D647" s="154" t="s">
        <v>2556</v>
      </c>
      <c r="H647" s="150"/>
      <c r="J647" s="44"/>
      <c r="K647" s="44"/>
      <c r="L647" s="44"/>
      <c r="M647" s="44"/>
      <c r="N647" s="44"/>
      <c r="O647" s="44"/>
      <c r="P647" s="44"/>
      <c r="Q647" s="44"/>
      <c r="R647" s="44"/>
      <c r="S647" s="44"/>
      <c r="T647" s="45"/>
      <c r="U647" s="44"/>
      <c r="V647" s="44"/>
      <c r="W647" s="44"/>
      <c r="X647" s="44"/>
      <c r="Y647" s="44"/>
    </row>
    <row r="648" spans="2:25" s="92" customFormat="1">
      <c r="B648" s="153" t="s">
        <v>2554</v>
      </c>
      <c r="C648" s="159" t="s">
        <v>2557</v>
      </c>
      <c r="D648" s="154" t="s">
        <v>2558</v>
      </c>
      <c r="H648" s="150"/>
      <c r="J648" s="44"/>
      <c r="K648" s="44"/>
      <c r="L648" s="44"/>
      <c r="M648" s="44"/>
      <c r="N648" s="44"/>
      <c r="O648" s="44"/>
      <c r="P648" s="44"/>
      <c r="Q648" s="44"/>
      <c r="R648" s="44"/>
      <c r="S648" s="44"/>
      <c r="T648" s="45"/>
      <c r="U648" s="44"/>
      <c r="V648" s="44"/>
      <c r="W648" s="44"/>
      <c r="X648" s="44"/>
      <c r="Y648" s="44"/>
    </row>
    <row r="649" spans="2:25" s="92" customFormat="1">
      <c r="B649" s="153" t="s">
        <v>2554</v>
      </c>
      <c r="C649" s="159" t="s">
        <v>2535</v>
      </c>
      <c r="D649" s="154" t="s">
        <v>2559</v>
      </c>
      <c r="H649" s="150"/>
      <c r="J649" s="44"/>
      <c r="K649" s="44"/>
      <c r="L649" s="44"/>
      <c r="M649" s="44"/>
      <c r="N649" s="44"/>
      <c r="O649" s="44"/>
      <c r="P649" s="44"/>
      <c r="Q649" s="44"/>
      <c r="R649" s="44"/>
      <c r="S649" s="44"/>
      <c r="T649" s="45"/>
      <c r="U649" s="44"/>
      <c r="V649" s="44"/>
      <c r="W649" s="44"/>
      <c r="X649" s="44"/>
      <c r="Y649" s="44"/>
    </row>
    <row r="650" spans="2:25" s="92" customFormat="1">
      <c r="B650" s="153" t="s">
        <v>2554</v>
      </c>
      <c r="C650" s="159" t="s">
        <v>2561</v>
      </c>
      <c r="D650" s="154" t="s">
        <v>2562</v>
      </c>
      <c r="H650" s="150"/>
      <c r="J650" s="44"/>
      <c r="K650" s="44"/>
      <c r="L650" s="44"/>
      <c r="M650" s="44"/>
      <c r="N650" s="44"/>
      <c r="O650" s="44"/>
      <c r="P650" s="44"/>
      <c r="Q650" s="44"/>
      <c r="R650" s="44"/>
      <c r="S650" s="44"/>
      <c r="T650" s="45"/>
      <c r="U650" s="44"/>
      <c r="V650" s="44"/>
      <c r="W650" s="44"/>
      <c r="X650" s="44"/>
      <c r="Y650" s="44"/>
    </row>
    <row r="651" spans="2:25" s="92" customFormat="1">
      <c r="B651" s="153" t="s">
        <v>2560</v>
      </c>
      <c r="C651" s="159" t="s">
        <v>2563</v>
      </c>
      <c r="D651" s="154" t="s">
        <v>2564</v>
      </c>
      <c r="H651" s="150"/>
      <c r="J651" s="44"/>
      <c r="K651" s="44"/>
      <c r="L651" s="44"/>
      <c r="M651" s="44"/>
      <c r="N651" s="44"/>
      <c r="O651" s="44"/>
      <c r="P651" s="44"/>
      <c r="Q651" s="44"/>
      <c r="R651" s="44"/>
      <c r="S651" s="44"/>
      <c r="T651" s="45"/>
      <c r="U651" s="44"/>
      <c r="V651" s="44"/>
      <c r="W651" s="44"/>
      <c r="X651" s="44"/>
      <c r="Y651" s="44"/>
    </row>
    <row r="652" spans="2:25" s="92" customFormat="1">
      <c r="B652" s="153" t="s">
        <v>2560</v>
      </c>
      <c r="C652" s="159" t="s">
        <v>2565</v>
      </c>
      <c r="D652" s="154" t="s">
        <v>2566</v>
      </c>
      <c r="H652" s="150"/>
      <c r="J652" s="44"/>
      <c r="K652" s="44"/>
      <c r="L652" s="44"/>
      <c r="M652" s="44"/>
      <c r="N652" s="44"/>
      <c r="O652" s="44"/>
      <c r="P652" s="44"/>
      <c r="Q652" s="44"/>
      <c r="R652" s="44"/>
      <c r="S652" s="44"/>
      <c r="T652" s="45"/>
      <c r="U652" s="44"/>
      <c r="V652" s="44"/>
      <c r="W652" s="44"/>
      <c r="X652" s="44"/>
      <c r="Y652" s="44"/>
    </row>
    <row r="653" spans="2:25" s="92" customFormat="1">
      <c r="B653" s="153" t="s">
        <v>2560</v>
      </c>
      <c r="C653" s="159" t="s">
        <v>2567</v>
      </c>
      <c r="D653" s="154" t="s">
        <v>2568</v>
      </c>
      <c r="H653" s="150"/>
      <c r="J653" s="44"/>
      <c r="K653" s="44"/>
      <c r="L653" s="44"/>
      <c r="M653" s="44"/>
      <c r="N653" s="44"/>
      <c r="O653" s="44"/>
      <c r="P653" s="44"/>
      <c r="Q653" s="44"/>
      <c r="R653" s="44"/>
      <c r="S653" s="44"/>
      <c r="T653" s="45"/>
      <c r="U653" s="44"/>
      <c r="V653" s="44"/>
      <c r="W653" s="44"/>
      <c r="X653" s="44"/>
      <c r="Y653" s="44"/>
    </row>
    <row r="654" spans="2:25" s="92" customFormat="1">
      <c r="B654" s="153" t="s">
        <v>2560</v>
      </c>
      <c r="C654" s="159" t="s">
        <v>2569</v>
      </c>
      <c r="D654" s="154" t="s">
        <v>2570</v>
      </c>
      <c r="H654" s="150"/>
      <c r="J654" s="44"/>
      <c r="K654" s="44"/>
      <c r="L654" s="44"/>
      <c r="M654" s="44"/>
      <c r="N654" s="44"/>
      <c r="O654" s="44"/>
      <c r="P654" s="44"/>
      <c r="Q654" s="44"/>
      <c r="R654" s="44"/>
      <c r="S654" s="44"/>
      <c r="T654" s="45"/>
      <c r="U654" s="44"/>
      <c r="V654" s="44"/>
      <c r="W654" s="44"/>
      <c r="X654" s="44"/>
      <c r="Y654" s="44"/>
    </row>
    <row r="655" spans="2:25" s="92" customFormat="1">
      <c r="B655" s="153" t="s">
        <v>2560</v>
      </c>
      <c r="C655" s="159" t="s">
        <v>2535</v>
      </c>
      <c r="D655" s="154" t="s">
        <v>2571</v>
      </c>
      <c r="H655" s="150"/>
      <c r="J655" s="44"/>
      <c r="K655" s="44"/>
      <c r="L655" s="44"/>
      <c r="M655" s="44"/>
      <c r="N655" s="44"/>
      <c r="O655" s="44"/>
      <c r="P655" s="44"/>
      <c r="Q655" s="44"/>
      <c r="R655" s="44"/>
      <c r="S655" s="44"/>
      <c r="T655" s="45"/>
      <c r="U655" s="44"/>
      <c r="V655" s="44"/>
      <c r="W655" s="44"/>
      <c r="X655" s="44"/>
      <c r="Y655" s="44"/>
    </row>
    <row r="656" spans="2:25" s="92" customFormat="1">
      <c r="B656" s="153" t="s">
        <v>2560</v>
      </c>
      <c r="C656" s="159" t="s">
        <v>2573</v>
      </c>
      <c r="D656" s="154" t="s">
        <v>2574</v>
      </c>
      <c r="H656" s="150"/>
      <c r="J656" s="44"/>
      <c r="K656" s="44"/>
      <c r="L656" s="44"/>
      <c r="M656" s="44"/>
      <c r="N656" s="44"/>
      <c r="O656" s="44"/>
      <c r="P656" s="44"/>
      <c r="Q656" s="44"/>
      <c r="R656" s="44"/>
      <c r="S656" s="44"/>
      <c r="T656" s="45"/>
      <c r="U656" s="44"/>
      <c r="V656" s="44"/>
      <c r="W656" s="44"/>
      <c r="X656" s="44"/>
      <c r="Y656" s="44"/>
    </row>
    <row r="657" spans="2:25" s="92" customFormat="1">
      <c r="B657" s="153" t="s">
        <v>2572</v>
      </c>
      <c r="C657" s="159" t="s">
        <v>2575</v>
      </c>
      <c r="D657" s="154" t="s">
        <v>2576</v>
      </c>
      <c r="H657" s="150"/>
      <c r="J657" s="44"/>
      <c r="K657" s="44"/>
      <c r="L657" s="44"/>
      <c r="M657" s="44"/>
      <c r="N657" s="44"/>
      <c r="O657" s="44"/>
      <c r="P657" s="44"/>
      <c r="Q657" s="44"/>
      <c r="R657" s="44"/>
      <c r="S657" s="44"/>
      <c r="T657" s="45"/>
      <c r="U657" s="44"/>
      <c r="V657" s="44"/>
      <c r="W657" s="44"/>
      <c r="X657" s="44"/>
      <c r="Y657" s="44"/>
    </row>
    <row r="658" spans="2:25" s="92" customFormat="1">
      <c r="B658" s="153" t="s">
        <v>2572</v>
      </c>
      <c r="C658" s="159" t="s">
        <v>2577</v>
      </c>
      <c r="D658" s="154" t="s">
        <v>2578</v>
      </c>
      <c r="H658" s="150"/>
      <c r="J658" s="44"/>
      <c r="K658" s="44"/>
      <c r="L658" s="44"/>
      <c r="M658" s="44"/>
      <c r="N658" s="44"/>
      <c r="O658" s="44"/>
      <c r="P658" s="44"/>
      <c r="Q658" s="44"/>
      <c r="R658" s="44"/>
      <c r="S658" s="44"/>
      <c r="T658" s="45"/>
      <c r="U658" s="44"/>
      <c r="V658" s="44"/>
      <c r="W658" s="44"/>
      <c r="X658" s="44"/>
      <c r="Y658" s="44"/>
    </row>
    <row r="659" spans="2:25" s="92" customFormat="1">
      <c r="B659" s="153" t="s">
        <v>2572</v>
      </c>
      <c r="C659" s="159" t="s">
        <v>2579</v>
      </c>
      <c r="D659" s="154" t="s">
        <v>2580</v>
      </c>
      <c r="H659" s="150"/>
      <c r="J659" s="44"/>
      <c r="K659" s="44"/>
      <c r="L659" s="44"/>
      <c r="M659" s="44"/>
      <c r="N659" s="44"/>
      <c r="O659" s="44"/>
      <c r="P659" s="44"/>
      <c r="Q659" s="44"/>
      <c r="R659" s="44"/>
      <c r="S659" s="44"/>
      <c r="T659" s="45"/>
      <c r="U659" s="44"/>
      <c r="V659" s="44"/>
      <c r="W659" s="44"/>
      <c r="X659" s="44"/>
      <c r="Y659" s="44"/>
    </row>
    <row r="660" spans="2:25" s="92" customFormat="1">
      <c r="B660" s="153" t="s">
        <v>2572</v>
      </c>
      <c r="C660" s="159" t="s">
        <v>2581</v>
      </c>
      <c r="D660" s="154" t="s">
        <v>2582</v>
      </c>
      <c r="H660" s="150"/>
      <c r="J660" s="44"/>
      <c r="K660" s="44"/>
      <c r="L660" s="44"/>
      <c r="M660" s="44"/>
      <c r="N660" s="44"/>
      <c r="O660" s="44"/>
      <c r="P660" s="44"/>
      <c r="Q660" s="44"/>
      <c r="R660" s="44"/>
      <c r="S660" s="44"/>
      <c r="T660" s="45"/>
      <c r="U660" s="44"/>
      <c r="V660" s="44"/>
      <c r="W660" s="44"/>
      <c r="X660" s="44"/>
      <c r="Y660" s="44"/>
    </row>
    <row r="661" spans="2:25" s="92" customFormat="1">
      <c r="B661" s="153" t="s">
        <v>2572</v>
      </c>
      <c r="C661" s="159" t="s">
        <v>2583</v>
      </c>
      <c r="D661" s="154" t="s">
        <v>2584</v>
      </c>
      <c r="H661" s="150"/>
      <c r="J661" s="44"/>
      <c r="K661" s="44"/>
      <c r="L661" s="44"/>
      <c r="M661" s="44"/>
      <c r="N661" s="44"/>
      <c r="O661" s="44"/>
      <c r="P661" s="44"/>
      <c r="Q661" s="44"/>
      <c r="R661" s="44"/>
      <c r="S661" s="44"/>
      <c r="T661" s="45"/>
      <c r="U661" s="44"/>
      <c r="V661" s="44"/>
      <c r="W661" s="44"/>
      <c r="X661" s="44"/>
      <c r="Y661" s="44"/>
    </row>
    <row r="662" spans="2:25" s="92" customFormat="1">
      <c r="B662" s="153" t="s">
        <v>2572</v>
      </c>
      <c r="C662" s="159" t="s">
        <v>2585</v>
      </c>
      <c r="D662" s="154" t="s">
        <v>2586</v>
      </c>
      <c r="H662" s="150"/>
      <c r="J662" s="44"/>
      <c r="K662" s="44"/>
      <c r="L662" s="44"/>
      <c r="M662" s="44"/>
      <c r="N662" s="44"/>
      <c r="O662" s="44"/>
      <c r="P662" s="44"/>
      <c r="Q662" s="44"/>
      <c r="R662" s="44"/>
      <c r="S662" s="44"/>
      <c r="T662" s="45"/>
      <c r="U662" s="44"/>
      <c r="V662" s="44"/>
      <c r="W662" s="44"/>
      <c r="X662" s="44"/>
      <c r="Y662" s="44"/>
    </row>
    <row r="663" spans="2:25" s="92" customFormat="1">
      <c r="B663" s="153" t="s">
        <v>2572</v>
      </c>
      <c r="C663" s="159" t="s">
        <v>2588</v>
      </c>
      <c r="D663" s="154" t="s">
        <v>2589</v>
      </c>
      <c r="H663" s="150"/>
      <c r="J663" s="44"/>
      <c r="K663" s="44"/>
      <c r="L663" s="44"/>
      <c r="M663" s="44"/>
      <c r="N663" s="44"/>
      <c r="O663" s="44"/>
      <c r="P663" s="44"/>
      <c r="Q663" s="44"/>
      <c r="R663" s="44"/>
      <c r="S663" s="44"/>
      <c r="T663" s="45"/>
      <c r="U663" s="44"/>
      <c r="V663" s="44"/>
      <c r="W663" s="44"/>
      <c r="X663" s="44"/>
      <c r="Y663" s="44"/>
    </row>
    <row r="664" spans="2:25" s="92" customFormat="1">
      <c r="B664" s="153" t="s">
        <v>2587</v>
      </c>
      <c r="C664" s="159" t="s">
        <v>2590</v>
      </c>
      <c r="D664" s="154" t="s">
        <v>2591</v>
      </c>
      <c r="H664" s="150"/>
      <c r="J664" s="44"/>
      <c r="K664" s="44"/>
      <c r="L664" s="44"/>
      <c r="M664" s="44"/>
      <c r="N664" s="44"/>
      <c r="O664" s="44"/>
      <c r="P664" s="44"/>
      <c r="Q664" s="44"/>
      <c r="R664" s="44"/>
      <c r="S664" s="44"/>
      <c r="T664" s="45"/>
      <c r="U664" s="44"/>
      <c r="V664" s="44"/>
      <c r="W664" s="44"/>
      <c r="X664" s="44"/>
      <c r="Y664" s="44"/>
    </row>
    <row r="665" spans="2:25" s="92" customFormat="1">
      <c r="B665" s="153" t="s">
        <v>2587</v>
      </c>
      <c r="C665" s="159" t="s">
        <v>2535</v>
      </c>
      <c r="D665" s="154" t="s">
        <v>2593</v>
      </c>
      <c r="H665" s="150"/>
      <c r="J665" s="44"/>
      <c r="K665" s="44"/>
      <c r="L665" s="44"/>
      <c r="M665" s="44"/>
      <c r="N665" s="44"/>
      <c r="O665" s="44"/>
      <c r="P665" s="44"/>
      <c r="Q665" s="44"/>
      <c r="R665" s="44"/>
      <c r="S665" s="44"/>
      <c r="T665" s="45"/>
      <c r="U665" s="44"/>
      <c r="V665" s="44"/>
      <c r="W665" s="44"/>
      <c r="X665" s="44"/>
      <c r="Y665" s="44"/>
    </row>
    <row r="666" spans="2:25" s="92" customFormat="1">
      <c r="B666" s="153" t="s">
        <v>2592</v>
      </c>
      <c r="C666" s="159" t="s">
        <v>2535</v>
      </c>
      <c r="D666" s="154" t="s">
        <v>2595</v>
      </c>
      <c r="H666" s="150"/>
      <c r="J666" s="44"/>
      <c r="K666" s="44"/>
      <c r="L666" s="44"/>
      <c r="M666" s="44"/>
      <c r="N666" s="44"/>
      <c r="O666" s="44"/>
      <c r="P666" s="44"/>
      <c r="Q666" s="44"/>
      <c r="R666" s="44"/>
      <c r="S666" s="44"/>
      <c r="T666" s="45"/>
      <c r="U666" s="44"/>
      <c r="V666" s="44"/>
      <c r="W666" s="44"/>
      <c r="X666" s="44"/>
      <c r="Y666" s="44"/>
    </row>
    <row r="667" spans="2:25" s="92" customFormat="1">
      <c r="B667" s="153" t="s">
        <v>2594</v>
      </c>
      <c r="C667" s="159" t="s">
        <v>2597</v>
      </c>
      <c r="D667" s="155" t="s">
        <v>2598</v>
      </c>
      <c r="H667" s="150"/>
      <c r="J667" s="44"/>
      <c r="K667" s="44"/>
      <c r="L667" s="44"/>
      <c r="M667" s="44"/>
      <c r="N667" s="44"/>
      <c r="O667" s="44"/>
      <c r="P667" s="44"/>
      <c r="Q667" s="44"/>
      <c r="R667" s="44"/>
      <c r="S667" s="44"/>
      <c r="T667" s="45"/>
      <c r="U667" s="44"/>
      <c r="V667" s="44"/>
      <c r="W667" s="44"/>
      <c r="X667" s="44"/>
      <c r="Y667" s="44"/>
    </row>
    <row r="668" spans="2:25" s="92" customFormat="1">
      <c r="B668" s="153" t="s">
        <v>2596</v>
      </c>
      <c r="C668" s="159" t="s">
        <v>2599</v>
      </c>
      <c r="D668" s="155" t="s">
        <v>2600</v>
      </c>
      <c r="H668" s="150"/>
      <c r="J668" s="44"/>
      <c r="K668" s="44"/>
      <c r="L668" s="44"/>
      <c r="M668" s="44"/>
      <c r="N668" s="44"/>
      <c r="O668" s="44"/>
      <c r="P668" s="44"/>
      <c r="Q668" s="44"/>
      <c r="R668" s="44"/>
      <c r="S668" s="44"/>
      <c r="T668" s="45"/>
      <c r="U668" s="44"/>
      <c r="V668" s="44"/>
      <c r="W668" s="44"/>
      <c r="X668" s="44"/>
      <c r="Y668" s="44"/>
    </row>
    <row r="669" spans="2:25" s="92" customFormat="1">
      <c r="B669" s="153" t="s">
        <v>2596</v>
      </c>
      <c r="C669" s="159" t="s">
        <v>2601</v>
      </c>
      <c r="D669" s="155" t="s">
        <v>2602</v>
      </c>
      <c r="H669" s="150"/>
      <c r="J669" s="44"/>
      <c r="K669" s="44"/>
      <c r="L669" s="44"/>
      <c r="M669" s="44"/>
      <c r="N669" s="44"/>
      <c r="O669" s="44"/>
      <c r="P669" s="44"/>
      <c r="Q669" s="44"/>
      <c r="R669" s="44"/>
      <c r="S669" s="44"/>
      <c r="T669" s="45"/>
      <c r="U669" s="44"/>
      <c r="V669" s="44"/>
      <c r="W669" s="44"/>
      <c r="X669" s="44"/>
      <c r="Y669" s="44"/>
    </row>
    <row r="670" spans="2:25" s="92" customFormat="1">
      <c r="B670" s="153" t="s">
        <v>2596</v>
      </c>
      <c r="C670" s="159" t="s">
        <v>2603</v>
      </c>
      <c r="D670" s="155" t="s">
        <v>2604</v>
      </c>
      <c r="H670" s="150"/>
      <c r="J670" s="44"/>
      <c r="K670" s="44"/>
      <c r="L670" s="44"/>
      <c r="M670" s="44"/>
      <c r="N670" s="44"/>
      <c r="O670" s="44"/>
      <c r="P670" s="44"/>
      <c r="Q670" s="44"/>
      <c r="R670" s="44"/>
      <c r="S670" s="44"/>
      <c r="T670" s="45"/>
      <c r="U670" s="44"/>
      <c r="V670" s="44"/>
      <c r="W670" s="44"/>
      <c r="X670" s="44"/>
      <c r="Y670" s="44"/>
    </row>
    <row r="671" spans="2:25" s="92" customFormat="1">
      <c r="B671" s="153" t="s">
        <v>2596</v>
      </c>
      <c r="C671" s="159" t="s">
        <v>2605</v>
      </c>
      <c r="D671" s="155" t="s">
        <v>2606</v>
      </c>
      <c r="H671" s="150"/>
      <c r="J671" s="44"/>
      <c r="K671" s="44"/>
      <c r="L671" s="44"/>
      <c r="M671" s="44"/>
      <c r="N671" s="44"/>
      <c r="O671" s="44"/>
      <c r="P671" s="44"/>
      <c r="Q671" s="44"/>
      <c r="R671" s="44"/>
      <c r="S671" s="44"/>
      <c r="T671" s="45"/>
      <c r="U671" s="44"/>
      <c r="V671" s="44"/>
      <c r="W671" s="44"/>
      <c r="X671" s="44"/>
      <c r="Y671" s="44"/>
    </row>
    <row r="672" spans="2:25" s="92" customFormat="1">
      <c r="B672" s="153" t="s">
        <v>2596</v>
      </c>
      <c r="C672" s="159" t="s">
        <v>2607</v>
      </c>
      <c r="D672" s="155" t="s">
        <v>2608</v>
      </c>
      <c r="H672" s="150"/>
      <c r="J672" s="44"/>
      <c r="K672" s="44"/>
      <c r="L672" s="44"/>
      <c r="M672" s="44"/>
      <c r="N672" s="44"/>
      <c r="O672" s="44"/>
      <c r="P672" s="44"/>
      <c r="Q672" s="44"/>
      <c r="R672" s="44"/>
      <c r="S672" s="44"/>
      <c r="T672" s="45"/>
      <c r="U672" s="44"/>
      <c r="V672" s="44"/>
      <c r="W672" s="44"/>
      <c r="X672" s="44"/>
      <c r="Y672" s="44"/>
    </row>
    <row r="673" spans="2:25" s="92" customFormat="1">
      <c r="B673" s="153" t="s">
        <v>2596</v>
      </c>
      <c r="C673" s="159" t="s">
        <v>2609</v>
      </c>
      <c r="D673" s="155" t="s">
        <v>2610</v>
      </c>
      <c r="H673" s="150"/>
      <c r="J673" s="44"/>
      <c r="K673" s="44"/>
      <c r="L673" s="44"/>
      <c r="M673" s="44"/>
      <c r="N673" s="44"/>
      <c r="O673" s="44"/>
      <c r="P673" s="44"/>
      <c r="Q673" s="44"/>
      <c r="R673" s="44"/>
      <c r="S673" s="44"/>
      <c r="T673" s="45"/>
      <c r="U673" s="44"/>
      <c r="V673" s="44"/>
      <c r="W673" s="44"/>
      <c r="X673" s="44"/>
      <c r="Y673" s="44"/>
    </row>
    <row r="674" spans="2:25" s="92" customFormat="1">
      <c r="B674" s="153" t="s">
        <v>2596</v>
      </c>
      <c r="C674" s="159" t="s">
        <v>2611</v>
      </c>
      <c r="D674" s="155" t="s">
        <v>2612</v>
      </c>
      <c r="H674" s="150"/>
      <c r="J674" s="44"/>
      <c r="K674" s="44"/>
      <c r="L674" s="44"/>
      <c r="M674" s="44"/>
      <c r="N674" s="44"/>
      <c r="O674" s="44"/>
      <c r="P674" s="44"/>
      <c r="Q674" s="44"/>
      <c r="R674" s="44"/>
      <c r="S674" s="44"/>
      <c r="T674" s="45"/>
      <c r="U674" s="44"/>
      <c r="V674" s="44"/>
      <c r="W674" s="44"/>
      <c r="X674" s="44"/>
      <c r="Y674" s="44"/>
    </row>
    <row r="675" spans="2:25" s="92" customFormat="1">
      <c r="B675" s="153" t="s">
        <v>2596</v>
      </c>
      <c r="C675" s="159" t="s">
        <v>2535</v>
      </c>
      <c r="D675" s="155" t="s">
        <v>2613</v>
      </c>
      <c r="H675" s="150"/>
      <c r="J675" s="44"/>
      <c r="K675" s="44"/>
      <c r="L675" s="44"/>
      <c r="M675" s="44"/>
      <c r="N675" s="44"/>
      <c r="O675" s="44"/>
      <c r="P675" s="44"/>
      <c r="Q675" s="44"/>
      <c r="R675" s="44"/>
      <c r="S675" s="44"/>
      <c r="T675" s="45"/>
      <c r="U675" s="44"/>
      <c r="V675" s="44"/>
      <c r="W675" s="44"/>
      <c r="X675" s="44"/>
      <c r="Y675" s="44"/>
    </row>
    <row r="676" spans="2:25" s="92" customFormat="1">
      <c r="B676" s="153" t="s">
        <v>2596</v>
      </c>
      <c r="C676" s="159" t="s">
        <v>2615</v>
      </c>
      <c r="D676" s="155" t="s">
        <v>2616</v>
      </c>
      <c r="H676" s="150"/>
      <c r="J676" s="44"/>
      <c r="K676" s="44"/>
      <c r="L676" s="44"/>
      <c r="M676" s="44"/>
      <c r="N676" s="44"/>
      <c r="O676" s="44"/>
      <c r="P676" s="44"/>
      <c r="Q676" s="44"/>
      <c r="R676" s="44"/>
      <c r="S676" s="44"/>
      <c r="T676" s="45"/>
      <c r="U676" s="44"/>
      <c r="V676" s="44"/>
      <c r="W676" s="44"/>
      <c r="X676" s="44"/>
      <c r="Y676" s="44"/>
    </row>
    <row r="677" spans="2:25" s="92" customFormat="1" ht="15.75" thickBot="1">
      <c r="B677" s="153" t="s">
        <v>2614</v>
      </c>
      <c r="C677" s="166" t="s">
        <v>2535</v>
      </c>
      <c r="D677" s="158" t="s">
        <v>2618</v>
      </c>
      <c r="H677" s="150"/>
      <c r="J677" s="44"/>
      <c r="K677" s="44"/>
      <c r="L677" s="44"/>
      <c r="M677" s="44"/>
      <c r="N677" s="44"/>
      <c r="O677" s="44"/>
      <c r="P677" s="44"/>
      <c r="Q677" s="44"/>
      <c r="R677" s="44"/>
      <c r="S677" s="44"/>
      <c r="T677" s="45"/>
      <c r="U677" s="44"/>
      <c r="V677" s="44"/>
      <c r="W677" s="44"/>
      <c r="X677" s="44"/>
      <c r="Y677" s="44"/>
    </row>
    <row r="678" spans="2:25" s="92" customFormat="1" ht="15.75" thickBot="1">
      <c r="B678" s="157" t="s">
        <v>2617</v>
      </c>
      <c r="H678" s="150"/>
      <c r="J678" s="44"/>
      <c r="K678" s="44"/>
      <c r="L678" s="44"/>
      <c r="M678" s="44"/>
      <c r="N678" s="44"/>
      <c r="O678" s="44"/>
      <c r="P678" s="44"/>
      <c r="Q678" s="44"/>
      <c r="R678" s="44"/>
      <c r="S678" s="44"/>
      <c r="T678" s="45"/>
      <c r="U678" s="44"/>
      <c r="V678" s="44"/>
      <c r="W678" s="44"/>
      <c r="X678" s="44"/>
      <c r="Y678" s="44"/>
    </row>
    <row r="679" spans="2:25" s="92" customFormat="1">
      <c r="H679" s="150"/>
      <c r="J679" s="44"/>
      <c r="K679" s="44"/>
      <c r="L679" s="44"/>
      <c r="M679" s="44"/>
      <c r="N679" s="44"/>
      <c r="O679" s="44"/>
      <c r="P679" s="44"/>
      <c r="Q679" s="44"/>
      <c r="R679" s="44"/>
      <c r="S679" s="44"/>
      <c r="T679" s="45"/>
      <c r="U679" s="44"/>
      <c r="V679" s="44"/>
      <c r="W679" s="44"/>
      <c r="X679" s="44"/>
      <c r="Y679" s="44"/>
    </row>
    <row r="680" spans="2:25" s="92" customFormat="1">
      <c r="H680" s="150"/>
      <c r="J680" s="44"/>
      <c r="K680" s="44"/>
      <c r="L680" s="44"/>
      <c r="M680" s="44"/>
      <c r="N680" s="44"/>
      <c r="O680" s="44"/>
      <c r="P680" s="44"/>
      <c r="Q680" s="44"/>
      <c r="R680" s="44"/>
      <c r="S680" s="44"/>
      <c r="T680" s="45"/>
      <c r="U680" s="44"/>
      <c r="V680" s="44"/>
      <c r="W680" s="44"/>
      <c r="X680" s="44"/>
      <c r="Y680" s="44"/>
    </row>
    <row r="681" spans="2:25" s="92" customFormat="1" ht="15.75" thickBot="1">
      <c r="B681" s="92" t="s">
        <v>2619</v>
      </c>
      <c r="H681" s="150"/>
      <c r="J681" s="44"/>
      <c r="K681" s="44"/>
      <c r="L681" s="44"/>
      <c r="M681" s="44"/>
      <c r="N681" s="44"/>
      <c r="O681" s="44"/>
      <c r="P681" s="44"/>
      <c r="Q681" s="44"/>
      <c r="R681" s="44"/>
      <c r="S681" s="44"/>
      <c r="T681" s="45"/>
      <c r="U681" s="44"/>
      <c r="V681" s="44"/>
      <c r="W681" s="44"/>
      <c r="X681" s="44"/>
      <c r="Y681" s="44"/>
    </row>
    <row r="682" spans="2:25" s="92" customFormat="1" ht="15.75" thickBot="1">
      <c r="B682" s="92" t="s">
        <v>2620</v>
      </c>
      <c r="C682" s="163" t="s">
        <v>2524</v>
      </c>
      <c r="D682" s="164" t="s">
        <v>187</v>
      </c>
      <c r="H682" s="150"/>
      <c r="J682" s="44"/>
      <c r="K682" s="44"/>
      <c r="L682" s="44"/>
      <c r="M682" s="44"/>
      <c r="N682" s="44"/>
      <c r="O682" s="44"/>
      <c r="P682" s="44"/>
      <c r="Q682" s="44"/>
      <c r="R682" s="44"/>
      <c r="S682" s="44"/>
      <c r="T682" s="45"/>
      <c r="U682" s="44"/>
      <c r="V682" s="44"/>
      <c r="W682" s="44"/>
      <c r="X682" s="44"/>
      <c r="Y682" s="44"/>
    </row>
    <row r="683" spans="2:25" s="92" customFormat="1">
      <c r="B683" s="162" t="s">
        <v>2523</v>
      </c>
      <c r="C683" s="159" t="s">
        <v>2621</v>
      </c>
      <c r="D683" s="167" t="s">
        <v>2056</v>
      </c>
      <c r="H683" s="150"/>
      <c r="J683" s="44"/>
      <c r="K683" s="44"/>
      <c r="L683" s="44"/>
      <c r="M683" s="44"/>
      <c r="N683" s="44"/>
      <c r="O683" s="44"/>
      <c r="P683" s="44"/>
      <c r="Q683" s="44"/>
      <c r="R683" s="44"/>
      <c r="S683" s="44"/>
      <c r="T683" s="45"/>
      <c r="U683" s="44"/>
      <c r="V683" s="44"/>
      <c r="W683" s="44"/>
      <c r="X683" s="44"/>
      <c r="Y683" s="44"/>
    </row>
    <row r="684" spans="2:25" s="92" customFormat="1">
      <c r="B684" s="153" t="s">
        <v>2525</v>
      </c>
      <c r="C684" s="159" t="s">
        <v>2622</v>
      </c>
      <c r="D684" s="168" t="s">
        <v>2058</v>
      </c>
      <c r="H684" s="150"/>
      <c r="J684" s="44"/>
      <c r="K684" s="44"/>
      <c r="L684" s="44"/>
      <c r="M684" s="44"/>
      <c r="N684" s="44"/>
      <c r="O684" s="44"/>
      <c r="P684" s="44"/>
      <c r="Q684" s="44"/>
      <c r="R684" s="44"/>
      <c r="S684" s="44"/>
      <c r="T684" s="45"/>
      <c r="U684" s="44"/>
      <c r="V684" s="44"/>
      <c r="W684" s="44"/>
      <c r="X684" s="44"/>
      <c r="Y684" s="44"/>
    </row>
    <row r="685" spans="2:25" s="92" customFormat="1">
      <c r="B685" s="153" t="s">
        <v>2527</v>
      </c>
      <c r="C685" s="159" t="s">
        <v>2623</v>
      </c>
      <c r="D685" s="168" t="s">
        <v>2530</v>
      </c>
      <c r="H685" s="150"/>
      <c r="J685" s="44"/>
      <c r="K685" s="44"/>
      <c r="L685" s="44"/>
      <c r="M685" s="44"/>
      <c r="N685" s="44"/>
      <c r="O685" s="44"/>
      <c r="P685" s="44"/>
      <c r="Q685" s="44"/>
      <c r="R685" s="44"/>
      <c r="S685" s="44"/>
      <c r="T685" s="45"/>
      <c r="U685" s="44"/>
      <c r="V685" s="44"/>
      <c r="W685" s="44"/>
      <c r="X685" s="44"/>
      <c r="Y685" s="44"/>
    </row>
    <row r="686" spans="2:25" s="92" customFormat="1">
      <c r="B686" s="153" t="s">
        <v>2527</v>
      </c>
      <c r="C686" s="159" t="s">
        <v>2624</v>
      </c>
      <c r="D686" s="168" t="s">
        <v>2539</v>
      </c>
      <c r="H686" s="150"/>
      <c r="J686" s="44"/>
      <c r="K686" s="44"/>
      <c r="L686" s="44"/>
      <c r="M686" s="44"/>
      <c r="N686" s="44"/>
      <c r="O686" s="44"/>
      <c r="P686" s="44"/>
      <c r="Q686" s="44"/>
      <c r="R686" s="44"/>
      <c r="S686" s="44"/>
      <c r="T686" s="45"/>
      <c r="U686" s="44"/>
      <c r="V686" s="44"/>
      <c r="W686" s="44"/>
      <c r="X686" s="44"/>
      <c r="Y686" s="44"/>
    </row>
    <row r="687" spans="2:25" s="92" customFormat="1">
      <c r="B687" s="153" t="s">
        <v>2537</v>
      </c>
      <c r="C687" s="159" t="s">
        <v>2625</v>
      </c>
      <c r="D687" s="168" t="s">
        <v>2544</v>
      </c>
      <c r="H687" s="150"/>
      <c r="J687" s="44"/>
      <c r="K687" s="44"/>
      <c r="L687" s="44"/>
      <c r="M687" s="44"/>
      <c r="N687" s="44"/>
      <c r="O687" s="44"/>
      <c r="P687" s="44"/>
      <c r="Q687" s="44"/>
      <c r="R687" s="44"/>
      <c r="S687" s="44"/>
      <c r="T687" s="45"/>
      <c r="U687" s="44"/>
      <c r="V687" s="44"/>
      <c r="W687" s="44"/>
      <c r="X687" s="44"/>
      <c r="Y687" s="44"/>
    </row>
    <row r="688" spans="2:25" s="92" customFormat="1">
      <c r="B688" s="153" t="s">
        <v>2542</v>
      </c>
      <c r="C688" s="159" t="s">
        <v>2626</v>
      </c>
      <c r="D688" s="168" t="s">
        <v>2556</v>
      </c>
      <c r="H688" s="150"/>
      <c r="J688" s="44"/>
      <c r="K688" s="44"/>
      <c r="L688" s="44"/>
      <c r="M688" s="44"/>
      <c r="N688" s="44"/>
      <c r="O688" s="44"/>
      <c r="P688" s="44"/>
      <c r="Q688" s="44"/>
      <c r="R688" s="44"/>
      <c r="S688" s="44"/>
      <c r="T688" s="45"/>
      <c r="U688" s="44"/>
      <c r="V688" s="44"/>
      <c r="W688" s="44"/>
      <c r="X688" s="44"/>
      <c r="Y688" s="44"/>
    </row>
    <row r="689" spans="2:25" s="92" customFormat="1">
      <c r="B689" s="153" t="s">
        <v>2554</v>
      </c>
      <c r="C689" s="159" t="s">
        <v>2627</v>
      </c>
      <c r="D689" s="168" t="s">
        <v>2562</v>
      </c>
      <c r="H689" s="150"/>
      <c r="J689" s="44"/>
      <c r="K689" s="44"/>
      <c r="L689" s="44"/>
      <c r="M689" s="44"/>
      <c r="N689" s="44"/>
      <c r="O689" s="44"/>
      <c r="P689" s="44"/>
      <c r="Q689" s="44"/>
      <c r="R689" s="44"/>
      <c r="S689" s="44"/>
      <c r="T689" s="45"/>
      <c r="U689" s="44"/>
      <c r="V689" s="44"/>
      <c r="W689" s="44"/>
      <c r="X689" s="44"/>
      <c r="Y689" s="44"/>
    </row>
    <row r="690" spans="2:25" s="92" customFormat="1">
      <c r="B690" s="153" t="s">
        <v>2560</v>
      </c>
      <c r="C690" s="159" t="s">
        <v>2628</v>
      </c>
      <c r="D690" s="168" t="s">
        <v>2574</v>
      </c>
      <c r="H690" s="150"/>
      <c r="J690" s="44"/>
      <c r="K690" s="44"/>
      <c r="L690" s="44"/>
      <c r="M690" s="44"/>
      <c r="N690" s="44"/>
      <c r="O690" s="44"/>
      <c r="P690" s="44"/>
      <c r="Q690" s="44"/>
      <c r="R690" s="44"/>
      <c r="S690" s="44"/>
      <c r="T690" s="45"/>
      <c r="U690" s="44"/>
      <c r="V690" s="44"/>
      <c r="W690" s="44"/>
      <c r="X690" s="44"/>
      <c r="Y690" s="44"/>
    </row>
    <row r="691" spans="2:25" s="92" customFormat="1">
      <c r="B691" s="153" t="s">
        <v>2572</v>
      </c>
      <c r="C691" s="159" t="s">
        <v>2629</v>
      </c>
      <c r="D691" s="168" t="s">
        <v>2576</v>
      </c>
      <c r="H691" s="150"/>
      <c r="J691" s="44"/>
      <c r="K691" s="44"/>
      <c r="L691" s="44"/>
      <c r="M691" s="44"/>
      <c r="N691" s="44"/>
      <c r="O691" s="44"/>
      <c r="P691" s="44"/>
      <c r="Q691" s="44"/>
      <c r="R691" s="44"/>
      <c r="S691" s="44"/>
      <c r="T691" s="45"/>
      <c r="U691" s="44"/>
      <c r="V691" s="44"/>
      <c r="W691" s="44"/>
      <c r="X691" s="44"/>
      <c r="Y691" s="44"/>
    </row>
    <row r="692" spans="2:25" s="92" customFormat="1">
      <c r="B692" s="153" t="s">
        <v>2572</v>
      </c>
      <c r="C692" s="159" t="s">
        <v>2630</v>
      </c>
      <c r="D692" s="168" t="s">
        <v>2578</v>
      </c>
      <c r="H692" s="150"/>
      <c r="J692" s="44"/>
      <c r="K692" s="44"/>
      <c r="L692" s="44"/>
      <c r="M692" s="44"/>
      <c r="N692" s="44"/>
      <c r="O692" s="44"/>
      <c r="P692" s="44"/>
      <c r="Q692" s="44"/>
      <c r="R692" s="44"/>
      <c r="S692" s="44"/>
      <c r="T692" s="45"/>
      <c r="U692" s="44"/>
      <c r="V692" s="44"/>
      <c r="W692" s="44"/>
      <c r="X692" s="44"/>
      <c r="Y692" s="44"/>
    </row>
    <row r="693" spans="2:25" s="92" customFormat="1">
      <c r="B693" s="153" t="s">
        <v>2572</v>
      </c>
      <c r="C693" s="159" t="s">
        <v>2631</v>
      </c>
      <c r="D693" s="168" t="s">
        <v>2580</v>
      </c>
      <c r="H693" s="150"/>
      <c r="J693" s="44"/>
      <c r="K693" s="44"/>
      <c r="L693" s="44"/>
      <c r="M693" s="44"/>
      <c r="N693" s="44"/>
      <c r="O693" s="44"/>
      <c r="P693" s="44"/>
      <c r="Q693" s="44"/>
      <c r="R693" s="44"/>
      <c r="S693" s="44"/>
      <c r="T693" s="45"/>
      <c r="U693" s="44"/>
      <c r="V693" s="44"/>
      <c r="W693" s="44"/>
      <c r="X693" s="44"/>
      <c r="Y693" s="44"/>
    </row>
    <row r="694" spans="2:25" s="92" customFormat="1">
      <c r="B694" s="153" t="s">
        <v>2572</v>
      </c>
      <c r="C694" s="159" t="s">
        <v>2632</v>
      </c>
      <c r="D694" s="168" t="s">
        <v>2582</v>
      </c>
      <c r="H694" s="150"/>
      <c r="J694" s="44"/>
      <c r="K694" s="44"/>
      <c r="L694" s="44"/>
      <c r="M694" s="44"/>
      <c r="N694" s="44"/>
      <c r="O694" s="44"/>
      <c r="P694" s="44"/>
      <c r="Q694" s="44"/>
      <c r="R694" s="44"/>
      <c r="S694" s="44"/>
      <c r="T694" s="45"/>
      <c r="U694" s="44"/>
      <c r="V694" s="44"/>
      <c r="W694" s="44"/>
      <c r="X694" s="44"/>
      <c r="Y694" s="44"/>
    </row>
    <row r="695" spans="2:25" s="92" customFormat="1">
      <c r="B695" s="153" t="s">
        <v>2572</v>
      </c>
      <c r="C695" s="159" t="s">
        <v>2633</v>
      </c>
      <c r="D695" s="168" t="s">
        <v>2584</v>
      </c>
      <c r="H695" s="150"/>
      <c r="J695" s="44"/>
      <c r="K695" s="44"/>
      <c r="L695" s="44"/>
      <c r="M695" s="44"/>
      <c r="N695" s="44"/>
      <c r="O695" s="44"/>
      <c r="P695" s="44"/>
      <c r="Q695" s="44"/>
      <c r="R695" s="44"/>
      <c r="S695" s="44"/>
      <c r="T695" s="45"/>
      <c r="U695" s="44"/>
      <c r="V695" s="44"/>
      <c r="W695" s="44"/>
      <c r="X695" s="44"/>
      <c r="Y695" s="44"/>
    </row>
    <row r="696" spans="2:25" s="92" customFormat="1">
      <c r="B696" s="153" t="s">
        <v>2572</v>
      </c>
      <c r="C696" s="159" t="s">
        <v>2634</v>
      </c>
      <c r="D696" s="168" t="s">
        <v>2586</v>
      </c>
      <c r="H696" s="150"/>
      <c r="J696" s="44"/>
      <c r="K696" s="44"/>
      <c r="L696" s="44"/>
      <c r="M696" s="44"/>
      <c r="N696" s="44"/>
      <c r="O696" s="44"/>
      <c r="P696" s="44"/>
      <c r="Q696" s="44"/>
      <c r="R696" s="44"/>
      <c r="S696" s="44"/>
      <c r="T696" s="45"/>
      <c r="U696" s="44"/>
      <c r="V696" s="44"/>
      <c r="W696" s="44"/>
      <c r="X696" s="44"/>
      <c r="Y696" s="44"/>
    </row>
    <row r="697" spans="2:25" s="92" customFormat="1">
      <c r="B697" s="153" t="s">
        <v>2572</v>
      </c>
      <c r="C697" s="159" t="s">
        <v>2635</v>
      </c>
      <c r="D697" s="168" t="s">
        <v>2636</v>
      </c>
      <c r="H697" s="150"/>
      <c r="J697" s="44"/>
      <c r="K697" s="44"/>
      <c r="L697" s="44"/>
      <c r="M697" s="44"/>
      <c r="N697" s="44"/>
      <c r="O697" s="44"/>
      <c r="P697" s="44"/>
      <c r="Q697" s="44"/>
      <c r="R697" s="44"/>
      <c r="S697" s="44"/>
      <c r="T697" s="45"/>
      <c r="U697" s="44"/>
      <c r="V697" s="44"/>
      <c r="W697" s="44"/>
      <c r="X697" s="44"/>
      <c r="Y697" s="44"/>
    </row>
    <row r="698" spans="2:25" s="92" customFormat="1">
      <c r="B698" s="153" t="s">
        <v>2572</v>
      </c>
      <c r="C698" s="159" t="s">
        <v>2637</v>
      </c>
      <c r="D698" s="168" t="s">
        <v>2638</v>
      </c>
      <c r="H698" s="150"/>
      <c r="J698" s="44"/>
      <c r="K698" s="44"/>
      <c r="L698" s="44"/>
      <c r="M698" s="44"/>
      <c r="N698" s="44"/>
      <c r="O698" s="44"/>
      <c r="P698" s="44"/>
      <c r="Q698" s="44"/>
      <c r="R698" s="44"/>
      <c r="S698" s="44"/>
      <c r="T698" s="45"/>
      <c r="U698" s="44"/>
      <c r="V698" s="44"/>
      <c r="W698" s="44"/>
      <c r="X698" s="44"/>
      <c r="Y698" s="44"/>
    </row>
    <row r="699" spans="2:25" s="92" customFormat="1">
      <c r="B699" s="153" t="s">
        <v>2572</v>
      </c>
      <c r="C699" s="159" t="s">
        <v>2639</v>
      </c>
      <c r="D699" s="168" t="s">
        <v>2640</v>
      </c>
      <c r="H699" s="150"/>
      <c r="J699" s="44"/>
      <c r="K699" s="44"/>
      <c r="L699" s="44"/>
      <c r="M699" s="44"/>
      <c r="N699" s="44"/>
      <c r="O699" s="44"/>
      <c r="P699" s="44"/>
      <c r="Q699" s="44"/>
      <c r="R699" s="44"/>
      <c r="S699" s="44"/>
      <c r="T699" s="45"/>
      <c r="U699" s="44"/>
      <c r="V699" s="44"/>
      <c r="W699" s="44"/>
      <c r="X699" s="44"/>
      <c r="Y699" s="44"/>
    </row>
    <row r="700" spans="2:25" s="92" customFormat="1">
      <c r="B700" s="153" t="s">
        <v>2572</v>
      </c>
      <c r="C700" s="159" t="s">
        <v>2641</v>
      </c>
      <c r="D700" s="168" t="s">
        <v>2642</v>
      </c>
      <c r="H700" s="150"/>
      <c r="J700" s="44"/>
      <c r="K700" s="44"/>
      <c r="L700" s="44"/>
      <c r="M700" s="44"/>
      <c r="N700" s="44"/>
      <c r="O700" s="44"/>
      <c r="P700" s="44"/>
      <c r="Q700" s="44"/>
      <c r="R700" s="44"/>
      <c r="S700" s="44"/>
      <c r="T700" s="45"/>
      <c r="U700" s="44"/>
      <c r="V700" s="44"/>
      <c r="W700" s="44"/>
      <c r="X700" s="44"/>
      <c r="Y700" s="44"/>
    </row>
    <row r="701" spans="2:25" s="92" customFormat="1">
      <c r="B701" s="153" t="s">
        <v>2572</v>
      </c>
      <c r="C701" s="159" t="s">
        <v>2643</v>
      </c>
      <c r="D701" s="168" t="s">
        <v>2644</v>
      </c>
      <c r="H701" s="150"/>
      <c r="J701" s="44"/>
      <c r="K701" s="44"/>
      <c r="L701" s="44"/>
      <c r="M701" s="44"/>
      <c r="N701" s="44"/>
      <c r="O701" s="44"/>
      <c r="P701" s="44"/>
      <c r="Q701" s="44"/>
      <c r="R701" s="44"/>
      <c r="S701" s="44"/>
      <c r="T701" s="45"/>
      <c r="U701" s="44"/>
      <c r="V701" s="44"/>
      <c r="W701" s="44"/>
      <c r="X701" s="44"/>
      <c r="Y701" s="44"/>
    </row>
    <row r="702" spans="2:25" s="92" customFormat="1">
      <c r="B702" s="153" t="s">
        <v>2572</v>
      </c>
      <c r="C702" s="159" t="s">
        <v>2645</v>
      </c>
      <c r="D702" s="168" t="s">
        <v>2646</v>
      </c>
      <c r="H702" s="150"/>
      <c r="J702" s="44"/>
      <c r="K702" s="44"/>
      <c r="L702" s="44"/>
      <c r="M702" s="44"/>
      <c r="N702" s="44"/>
      <c r="O702" s="44"/>
      <c r="P702" s="44"/>
      <c r="Q702" s="44"/>
      <c r="R702" s="44"/>
      <c r="S702" s="44"/>
      <c r="T702" s="45"/>
      <c r="U702" s="44"/>
      <c r="V702" s="44"/>
      <c r="W702" s="44"/>
      <c r="X702" s="44"/>
      <c r="Y702" s="44"/>
    </row>
    <row r="703" spans="2:25" s="92" customFormat="1">
      <c r="B703" s="153" t="s">
        <v>2572</v>
      </c>
      <c r="C703" s="159" t="s">
        <v>2647</v>
      </c>
      <c r="D703" s="168" t="s">
        <v>2648</v>
      </c>
      <c r="H703" s="150"/>
      <c r="J703" s="44"/>
      <c r="K703" s="44"/>
      <c r="L703" s="44"/>
      <c r="M703" s="44"/>
      <c r="N703" s="44"/>
      <c r="O703" s="44"/>
      <c r="P703" s="44"/>
      <c r="Q703" s="44"/>
      <c r="R703" s="44"/>
      <c r="S703" s="44"/>
      <c r="T703" s="45"/>
      <c r="U703" s="44"/>
      <c r="V703" s="44"/>
      <c r="W703" s="44"/>
      <c r="X703" s="44"/>
      <c r="Y703" s="44"/>
    </row>
    <row r="704" spans="2:25" s="92" customFormat="1">
      <c r="B704" s="153" t="s">
        <v>2572</v>
      </c>
      <c r="C704" s="159" t="s">
        <v>2649</v>
      </c>
      <c r="D704" s="168" t="s">
        <v>2650</v>
      </c>
      <c r="H704" s="150"/>
      <c r="J704" s="44"/>
      <c r="K704" s="44"/>
      <c r="L704" s="44"/>
      <c r="M704" s="44"/>
      <c r="N704" s="44"/>
      <c r="O704" s="44"/>
      <c r="P704" s="44"/>
      <c r="Q704" s="44"/>
      <c r="R704" s="44"/>
      <c r="S704" s="44"/>
      <c r="T704" s="45"/>
      <c r="U704" s="44"/>
      <c r="V704" s="44"/>
      <c r="W704" s="44"/>
      <c r="X704" s="44"/>
      <c r="Y704" s="44"/>
    </row>
    <row r="705" spans="2:25" s="92" customFormat="1">
      <c r="B705" s="153" t="s">
        <v>2572</v>
      </c>
      <c r="C705" s="159" t="s">
        <v>2651</v>
      </c>
      <c r="D705" s="168" t="s">
        <v>2652</v>
      </c>
      <c r="H705" s="150"/>
      <c r="J705" s="44"/>
      <c r="K705" s="44"/>
      <c r="L705" s="44"/>
      <c r="M705" s="44"/>
      <c r="N705" s="44"/>
      <c r="O705" s="44"/>
      <c r="P705" s="44"/>
      <c r="Q705" s="44"/>
      <c r="R705" s="44"/>
      <c r="S705" s="44"/>
      <c r="T705" s="45"/>
      <c r="U705" s="44"/>
      <c r="V705" s="44"/>
      <c r="W705" s="44"/>
      <c r="X705" s="44"/>
      <c r="Y705" s="44"/>
    </row>
    <row r="706" spans="2:25" s="92" customFormat="1">
      <c r="B706" s="153" t="s">
        <v>2572</v>
      </c>
      <c r="C706" s="159" t="s">
        <v>2653</v>
      </c>
      <c r="D706" s="168" t="s">
        <v>2654</v>
      </c>
      <c r="H706" s="150"/>
      <c r="J706" s="44"/>
      <c r="K706" s="44"/>
      <c r="L706" s="44"/>
      <c r="M706" s="44"/>
      <c r="N706" s="44"/>
      <c r="O706" s="44"/>
      <c r="P706" s="44"/>
      <c r="Q706" s="44"/>
      <c r="R706" s="44"/>
      <c r="S706" s="44"/>
      <c r="T706" s="45"/>
      <c r="U706" s="44"/>
      <c r="V706" s="44"/>
      <c r="W706" s="44"/>
      <c r="X706" s="44"/>
      <c r="Y706" s="44"/>
    </row>
    <row r="707" spans="2:25" s="92" customFormat="1">
      <c r="B707" s="153" t="s">
        <v>2572</v>
      </c>
      <c r="C707" s="159" t="s">
        <v>2655</v>
      </c>
      <c r="D707" s="168" t="s">
        <v>2656</v>
      </c>
      <c r="H707" s="150"/>
      <c r="J707" s="44"/>
      <c r="K707" s="44"/>
      <c r="L707" s="44"/>
      <c r="M707" s="44"/>
      <c r="N707" s="44"/>
      <c r="O707" s="44"/>
      <c r="P707" s="44"/>
      <c r="Q707" s="44"/>
      <c r="R707" s="44"/>
      <c r="S707" s="44"/>
      <c r="T707" s="45"/>
      <c r="U707" s="44"/>
      <c r="V707" s="44"/>
      <c r="W707" s="44"/>
      <c r="X707" s="44"/>
      <c r="Y707" s="44"/>
    </row>
    <row r="708" spans="2:25" s="92" customFormat="1">
      <c r="B708" s="153" t="s">
        <v>2572</v>
      </c>
      <c r="C708" s="159" t="s">
        <v>2657</v>
      </c>
      <c r="D708" s="168" t="s">
        <v>2658</v>
      </c>
      <c r="H708" s="150"/>
      <c r="J708" s="44"/>
      <c r="K708" s="44"/>
      <c r="L708" s="44"/>
      <c r="M708" s="44"/>
      <c r="N708" s="44"/>
      <c r="O708" s="44"/>
      <c r="P708" s="44"/>
      <c r="Q708" s="44"/>
      <c r="R708" s="44"/>
      <c r="S708" s="44"/>
      <c r="T708" s="45"/>
      <c r="U708" s="44"/>
      <c r="V708" s="44"/>
      <c r="W708" s="44"/>
      <c r="X708" s="44"/>
      <c r="Y708" s="44"/>
    </row>
    <row r="709" spans="2:25" s="92" customFormat="1">
      <c r="B709" s="153" t="s">
        <v>2572</v>
      </c>
      <c r="C709" s="159" t="s">
        <v>2659</v>
      </c>
      <c r="D709" s="168" t="s">
        <v>2660</v>
      </c>
      <c r="H709" s="150"/>
      <c r="J709" s="44"/>
      <c r="K709" s="44"/>
      <c r="L709" s="44"/>
      <c r="M709" s="44"/>
      <c r="N709" s="44"/>
      <c r="O709" s="44"/>
      <c r="P709" s="44"/>
      <c r="Q709" s="44"/>
      <c r="R709" s="44"/>
      <c r="S709" s="44"/>
      <c r="T709" s="45"/>
      <c r="U709" s="44"/>
      <c r="V709" s="44"/>
      <c r="W709" s="44"/>
      <c r="X709" s="44"/>
      <c r="Y709" s="44"/>
    </row>
    <row r="710" spans="2:25" s="92" customFormat="1">
      <c r="B710" s="153" t="s">
        <v>2572</v>
      </c>
      <c r="C710" s="159" t="s">
        <v>2661</v>
      </c>
      <c r="D710" s="168" t="s">
        <v>2662</v>
      </c>
      <c r="H710" s="150"/>
      <c r="J710" s="44"/>
      <c r="K710" s="44"/>
      <c r="L710" s="44"/>
      <c r="M710" s="44"/>
      <c r="N710" s="44"/>
      <c r="O710" s="44"/>
      <c r="P710" s="44"/>
      <c r="Q710" s="44"/>
      <c r="R710" s="44"/>
      <c r="S710" s="44"/>
      <c r="T710" s="45"/>
      <c r="U710" s="44"/>
      <c r="V710" s="44"/>
      <c r="W710" s="44"/>
      <c r="X710" s="44"/>
      <c r="Y710" s="44"/>
    </row>
    <row r="711" spans="2:25" s="92" customFormat="1">
      <c r="B711" s="153" t="s">
        <v>2572</v>
      </c>
      <c r="C711" s="159" t="s">
        <v>2663</v>
      </c>
      <c r="D711" s="168" t="s">
        <v>2664</v>
      </c>
      <c r="H711" s="150"/>
      <c r="J711" s="44"/>
      <c r="K711" s="44"/>
      <c r="L711" s="44"/>
      <c r="M711" s="44"/>
      <c r="N711" s="44"/>
      <c r="O711" s="44"/>
      <c r="P711" s="44"/>
      <c r="Q711" s="44"/>
      <c r="R711" s="44"/>
      <c r="S711" s="44"/>
      <c r="T711" s="45"/>
      <c r="U711" s="44"/>
      <c r="V711" s="44"/>
      <c r="W711" s="44"/>
      <c r="X711" s="44"/>
      <c r="Y711" s="44"/>
    </row>
    <row r="712" spans="2:25" s="92" customFormat="1">
      <c r="B712" s="153" t="s">
        <v>2572</v>
      </c>
      <c r="C712" s="159" t="s">
        <v>2665</v>
      </c>
      <c r="D712" s="168" t="s">
        <v>2666</v>
      </c>
      <c r="H712" s="150"/>
      <c r="J712" s="44"/>
      <c r="K712" s="44"/>
      <c r="L712" s="44"/>
      <c r="M712" s="44"/>
      <c r="N712" s="44"/>
      <c r="O712" s="44"/>
      <c r="P712" s="44"/>
      <c r="Q712" s="44"/>
      <c r="R712" s="44"/>
      <c r="S712" s="44"/>
      <c r="T712" s="45"/>
      <c r="U712" s="44"/>
      <c r="V712" s="44"/>
      <c r="W712" s="44"/>
      <c r="X712" s="44"/>
      <c r="Y712" s="44"/>
    </row>
    <row r="713" spans="2:25" s="92" customFormat="1">
      <c r="B713" s="153" t="s">
        <v>2572</v>
      </c>
      <c r="C713" s="159" t="s">
        <v>2667</v>
      </c>
      <c r="D713" s="168" t="s">
        <v>2668</v>
      </c>
      <c r="H713" s="150"/>
      <c r="J713" s="44"/>
      <c r="K713" s="44"/>
      <c r="L713" s="44"/>
      <c r="M713" s="44"/>
      <c r="N713" s="44"/>
      <c r="O713" s="44"/>
      <c r="P713" s="44"/>
      <c r="Q713" s="44"/>
      <c r="R713" s="44"/>
      <c r="S713" s="44"/>
      <c r="T713" s="45"/>
      <c r="U713" s="44"/>
      <c r="V713" s="44"/>
      <c r="W713" s="44"/>
      <c r="X713" s="44"/>
      <c r="Y713" s="44"/>
    </row>
    <row r="714" spans="2:25" s="92" customFormat="1">
      <c r="B714" s="153" t="s">
        <v>2572</v>
      </c>
      <c r="C714" s="159" t="s">
        <v>2669</v>
      </c>
      <c r="D714" s="168" t="s">
        <v>2670</v>
      </c>
      <c r="H714" s="150"/>
      <c r="J714" s="44"/>
      <c r="K714" s="44"/>
      <c r="L714" s="44"/>
      <c r="M714" s="44"/>
      <c r="N714" s="44"/>
      <c r="O714" s="44"/>
      <c r="P714" s="44"/>
      <c r="Q714" s="44"/>
      <c r="R714" s="44"/>
      <c r="S714" s="44"/>
      <c r="T714" s="45"/>
      <c r="U714" s="44"/>
      <c r="V714" s="44"/>
      <c r="W714" s="44"/>
      <c r="X714" s="44"/>
      <c r="Y714" s="44"/>
    </row>
    <row r="715" spans="2:25" s="92" customFormat="1">
      <c r="B715" s="153" t="s">
        <v>2572</v>
      </c>
      <c r="C715" s="159" t="s">
        <v>2671</v>
      </c>
      <c r="D715" s="168" t="s">
        <v>2672</v>
      </c>
      <c r="H715" s="150"/>
      <c r="J715" s="44"/>
      <c r="K715" s="44"/>
      <c r="L715" s="44"/>
      <c r="M715" s="44"/>
      <c r="N715" s="44"/>
      <c r="O715" s="44"/>
      <c r="P715" s="44"/>
      <c r="Q715" s="44"/>
      <c r="R715" s="44"/>
      <c r="S715" s="44"/>
      <c r="T715" s="45"/>
      <c r="U715" s="44"/>
      <c r="V715" s="44"/>
      <c r="W715" s="44"/>
      <c r="X715" s="44"/>
      <c r="Y715" s="44"/>
    </row>
    <row r="716" spans="2:25" s="92" customFormat="1">
      <c r="B716" s="153" t="s">
        <v>2572</v>
      </c>
      <c r="C716" s="159" t="s">
        <v>2673</v>
      </c>
      <c r="D716" s="168" t="s">
        <v>2674</v>
      </c>
      <c r="H716" s="150"/>
      <c r="J716" s="44"/>
      <c r="K716" s="44"/>
      <c r="L716" s="44"/>
      <c r="M716" s="44"/>
      <c r="N716" s="44"/>
      <c r="O716" s="44"/>
      <c r="P716" s="44"/>
      <c r="Q716" s="44"/>
      <c r="R716" s="44"/>
      <c r="S716" s="44"/>
      <c r="T716" s="45"/>
      <c r="U716" s="44"/>
      <c r="V716" s="44"/>
      <c r="W716" s="44"/>
      <c r="X716" s="44"/>
      <c r="Y716" s="44"/>
    </row>
    <row r="717" spans="2:25" s="92" customFormat="1">
      <c r="B717" s="153" t="s">
        <v>2572</v>
      </c>
      <c r="C717" s="159" t="s">
        <v>2675</v>
      </c>
      <c r="D717" s="168" t="s">
        <v>2676</v>
      </c>
      <c r="H717" s="150"/>
      <c r="J717" s="44"/>
      <c r="K717" s="44"/>
      <c r="L717" s="44"/>
      <c r="M717" s="44"/>
      <c r="N717" s="44"/>
      <c r="O717" s="44"/>
      <c r="P717" s="44"/>
      <c r="Q717" s="44"/>
      <c r="R717" s="44"/>
      <c r="S717" s="44"/>
      <c r="T717" s="45"/>
      <c r="U717" s="44"/>
      <c r="V717" s="44"/>
      <c r="W717" s="44"/>
      <c r="X717" s="44"/>
      <c r="Y717" s="44"/>
    </row>
    <row r="718" spans="2:25" s="92" customFormat="1">
      <c r="B718" s="153" t="s">
        <v>2572</v>
      </c>
      <c r="C718" s="159" t="s">
        <v>2677</v>
      </c>
      <c r="D718" s="168" t="s">
        <v>2678</v>
      </c>
      <c r="H718" s="150"/>
      <c r="J718" s="44"/>
      <c r="K718" s="44"/>
      <c r="L718" s="44"/>
      <c r="M718" s="44"/>
      <c r="N718" s="44"/>
      <c r="O718" s="44"/>
      <c r="P718" s="44"/>
      <c r="Q718" s="44"/>
      <c r="R718" s="44"/>
      <c r="S718" s="44"/>
      <c r="T718" s="45"/>
      <c r="U718" s="44"/>
      <c r="V718" s="44"/>
      <c r="W718" s="44"/>
      <c r="X718" s="44"/>
      <c r="Y718" s="44"/>
    </row>
    <row r="719" spans="2:25" s="92" customFormat="1">
      <c r="B719" s="153" t="s">
        <v>2572</v>
      </c>
      <c r="C719" s="159" t="s">
        <v>2679</v>
      </c>
      <c r="D719" s="168" t="s">
        <v>2680</v>
      </c>
      <c r="H719" s="150"/>
      <c r="J719" s="44"/>
      <c r="K719" s="44"/>
      <c r="L719" s="44"/>
      <c r="M719" s="44"/>
      <c r="N719" s="44"/>
      <c r="O719" s="44"/>
      <c r="P719" s="44"/>
      <c r="Q719" s="44"/>
      <c r="R719" s="44"/>
      <c r="S719" s="44"/>
      <c r="T719" s="45"/>
      <c r="U719" s="44"/>
      <c r="V719" s="44"/>
      <c r="W719" s="44"/>
      <c r="X719" s="44"/>
      <c r="Y719" s="44"/>
    </row>
    <row r="720" spans="2:25" s="92" customFormat="1">
      <c r="B720" s="153" t="s">
        <v>2572</v>
      </c>
      <c r="C720" s="159" t="s">
        <v>2681</v>
      </c>
      <c r="D720" s="168" t="s">
        <v>2682</v>
      </c>
      <c r="H720" s="150"/>
      <c r="J720" s="44"/>
      <c r="K720" s="44"/>
      <c r="L720" s="44"/>
      <c r="M720" s="44"/>
      <c r="N720" s="44"/>
      <c r="O720" s="44"/>
      <c r="P720" s="44"/>
      <c r="Q720" s="44"/>
      <c r="R720" s="44"/>
      <c r="S720" s="44"/>
      <c r="T720" s="45"/>
      <c r="U720" s="44"/>
      <c r="V720" s="44"/>
      <c r="W720" s="44"/>
      <c r="X720" s="44"/>
      <c r="Y720" s="44"/>
    </row>
    <row r="721" spans="2:25" s="92" customFormat="1">
      <c r="B721" s="153" t="s">
        <v>2572</v>
      </c>
      <c r="C721" s="159" t="s">
        <v>2683</v>
      </c>
      <c r="D721" s="168" t="s">
        <v>2684</v>
      </c>
      <c r="H721" s="150"/>
      <c r="J721" s="44"/>
      <c r="K721" s="44"/>
      <c r="L721" s="44"/>
      <c r="M721" s="44"/>
      <c r="N721" s="44"/>
      <c r="O721" s="44"/>
      <c r="P721" s="44"/>
      <c r="Q721" s="44"/>
      <c r="R721" s="44"/>
      <c r="S721" s="44"/>
      <c r="T721" s="45"/>
      <c r="U721" s="44"/>
      <c r="V721" s="44"/>
      <c r="W721" s="44"/>
      <c r="X721" s="44"/>
      <c r="Y721" s="44"/>
    </row>
    <row r="722" spans="2:25" s="92" customFormat="1">
      <c r="B722" s="153" t="s">
        <v>2572</v>
      </c>
      <c r="C722" s="159" t="s">
        <v>2685</v>
      </c>
      <c r="D722" s="168" t="s">
        <v>2686</v>
      </c>
      <c r="H722" s="150"/>
      <c r="J722" s="44"/>
      <c r="K722" s="44"/>
      <c r="L722" s="44"/>
      <c r="M722" s="44"/>
      <c r="N722" s="44"/>
      <c r="O722" s="44"/>
      <c r="P722" s="44"/>
      <c r="Q722" s="44"/>
      <c r="R722" s="44"/>
      <c r="S722" s="44"/>
      <c r="T722" s="45"/>
      <c r="U722" s="44"/>
      <c r="V722" s="44"/>
      <c r="W722" s="44"/>
      <c r="X722" s="44"/>
      <c r="Y722" s="44"/>
    </row>
    <row r="723" spans="2:25" s="92" customFormat="1">
      <c r="B723" s="153" t="s">
        <v>2572</v>
      </c>
      <c r="C723" s="159" t="s">
        <v>2687</v>
      </c>
      <c r="D723" s="168" t="s">
        <v>2688</v>
      </c>
      <c r="H723" s="150"/>
      <c r="J723" s="44"/>
      <c r="K723" s="44"/>
      <c r="L723" s="44"/>
      <c r="M723" s="44"/>
      <c r="N723" s="44"/>
      <c r="O723" s="44"/>
      <c r="P723" s="44"/>
      <c r="Q723" s="44"/>
      <c r="R723" s="44"/>
      <c r="S723" s="44"/>
      <c r="T723" s="45"/>
      <c r="U723" s="44"/>
      <c r="V723" s="44"/>
      <c r="W723" s="44"/>
      <c r="X723" s="44"/>
      <c r="Y723" s="44"/>
    </row>
    <row r="724" spans="2:25" s="92" customFormat="1">
      <c r="B724" s="153" t="s">
        <v>2572</v>
      </c>
      <c r="C724" s="159" t="s">
        <v>2689</v>
      </c>
      <c r="D724" s="168" t="s">
        <v>2690</v>
      </c>
      <c r="H724" s="150"/>
      <c r="J724" s="44"/>
      <c r="K724" s="44"/>
      <c r="L724" s="44"/>
      <c r="M724" s="44"/>
      <c r="N724" s="44"/>
      <c r="O724" s="44"/>
      <c r="P724" s="44"/>
      <c r="Q724" s="44"/>
      <c r="R724" s="44"/>
      <c r="S724" s="44"/>
      <c r="T724" s="45"/>
      <c r="U724" s="44"/>
      <c r="V724" s="44"/>
      <c r="W724" s="44"/>
      <c r="X724" s="44"/>
      <c r="Y724" s="44"/>
    </row>
    <row r="725" spans="2:25" s="92" customFormat="1">
      <c r="B725" s="153" t="s">
        <v>2572</v>
      </c>
      <c r="C725" s="159" t="s">
        <v>2691</v>
      </c>
      <c r="D725" s="168" t="s">
        <v>2692</v>
      </c>
      <c r="H725" s="150"/>
      <c r="J725" s="44"/>
      <c r="K725" s="44"/>
      <c r="L725" s="44"/>
      <c r="M725" s="44"/>
      <c r="N725" s="44"/>
      <c r="O725" s="44"/>
      <c r="P725" s="44"/>
      <c r="Q725" s="44"/>
      <c r="R725" s="44"/>
      <c r="S725" s="44"/>
      <c r="T725" s="45"/>
      <c r="U725" s="44"/>
      <c r="V725" s="44"/>
      <c r="W725" s="44"/>
      <c r="X725" s="44"/>
      <c r="Y725" s="44"/>
    </row>
    <row r="726" spans="2:25" s="92" customFormat="1">
      <c r="B726" s="153" t="s">
        <v>2572</v>
      </c>
      <c r="C726" s="159" t="s">
        <v>2693</v>
      </c>
      <c r="D726" s="168" t="s">
        <v>2694</v>
      </c>
      <c r="H726" s="150"/>
      <c r="J726" s="44"/>
      <c r="K726" s="44"/>
      <c r="L726" s="44"/>
      <c r="M726" s="44"/>
      <c r="N726" s="44"/>
      <c r="O726" s="44"/>
      <c r="P726" s="44"/>
      <c r="Q726" s="44"/>
      <c r="R726" s="44"/>
      <c r="S726" s="44"/>
      <c r="T726" s="45"/>
      <c r="U726" s="44"/>
      <c r="V726" s="44"/>
      <c r="W726" s="44"/>
      <c r="X726" s="44"/>
      <c r="Y726" s="44"/>
    </row>
    <row r="727" spans="2:25" s="92" customFormat="1">
      <c r="B727" s="153" t="s">
        <v>2572</v>
      </c>
      <c r="C727" s="159" t="s">
        <v>2695</v>
      </c>
      <c r="D727" s="168" t="s">
        <v>2696</v>
      </c>
      <c r="H727" s="150"/>
      <c r="J727" s="44"/>
      <c r="K727" s="44"/>
      <c r="L727" s="44"/>
      <c r="M727" s="44"/>
      <c r="N727" s="44"/>
      <c r="O727" s="44"/>
      <c r="P727" s="44"/>
      <c r="Q727" s="44"/>
      <c r="R727" s="44"/>
      <c r="S727" s="44"/>
      <c r="T727" s="45"/>
      <c r="U727" s="44"/>
      <c r="V727" s="44"/>
      <c r="W727" s="44"/>
      <c r="X727" s="44"/>
      <c r="Y727" s="44"/>
    </row>
    <row r="728" spans="2:25" s="92" customFormat="1">
      <c r="B728" s="153" t="s">
        <v>2572</v>
      </c>
      <c r="C728" s="159" t="s">
        <v>2697</v>
      </c>
      <c r="D728" s="168" t="s">
        <v>2698</v>
      </c>
      <c r="H728" s="150"/>
      <c r="J728" s="44"/>
      <c r="K728" s="44"/>
      <c r="L728" s="44"/>
      <c r="M728" s="44"/>
      <c r="N728" s="44"/>
      <c r="O728" s="44"/>
      <c r="P728" s="44"/>
      <c r="Q728" s="44"/>
      <c r="R728" s="44"/>
      <c r="S728" s="44"/>
      <c r="T728" s="45"/>
      <c r="U728" s="44"/>
      <c r="V728" s="44"/>
      <c r="W728" s="44"/>
      <c r="X728" s="44"/>
      <c r="Y728" s="44"/>
    </row>
    <row r="729" spans="2:25" s="92" customFormat="1">
      <c r="B729" s="153" t="s">
        <v>2572</v>
      </c>
      <c r="C729" s="159" t="s">
        <v>2699</v>
      </c>
      <c r="D729" s="168" t="s">
        <v>2700</v>
      </c>
      <c r="H729" s="150"/>
      <c r="J729" s="44"/>
      <c r="K729" s="44"/>
      <c r="L729" s="44"/>
      <c r="M729" s="44"/>
      <c r="N729" s="44"/>
      <c r="O729" s="44"/>
      <c r="P729" s="44"/>
      <c r="Q729" s="44"/>
      <c r="R729" s="44"/>
      <c r="S729" s="44"/>
      <c r="T729" s="45"/>
      <c r="U729" s="44"/>
      <c r="V729" s="44"/>
      <c r="W729" s="44"/>
      <c r="X729" s="44"/>
      <c r="Y729" s="44"/>
    </row>
    <row r="730" spans="2:25" s="92" customFormat="1">
      <c r="B730" s="153" t="s">
        <v>2572</v>
      </c>
      <c r="C730" s="159" t="s">
        <v>2701</v>
      </c>
      <c r="D730" s="168" t="s">
        <v>2702</v>
      </c>
      <c r="H730" s="150"/>
      <c r="J730" s="44"/>
      <c r="K730" s="44"/>
      <c r="L730" s="44"/>
      <c r="M730" s="44"/>
      <c r="N730" s="44"/>
      <c r="O730" s="44"/>
      <c r="P730" s="44"/>
      <c r="Q730" s="44"/>
      <c r="R730" s="44"/>
      <c r="S730" s="44"/>
      <c r="T730" s="45"/>
      <c r="U730" s="44"/>
      <c r="V730" s="44"/>
      <c r="W730" s="44"/>
      <c r="X730" s="44"/>
      <c r="Y730" s="44"/>
    </row>
    <row r="731" spans="2:25" s="92" customFormat="1">
      <c r="B731" s="153" t="s">
        <v>2572</v>
      </c>
      <c r="C731" s="159" t="s">
        <v>2703</v>
      </c>
      <c r="D731" s="168" t="s">
        <v>2704</v>
      </c>
      <c r="H731" s="150"/>
      <c r="J731" s="44"/>
      <c r="K731" s="44"/>
      <c r="L731" s="44"/>
      <c r="M731" s="44"/>
      <c r="N731" s="44"/>
      <c r="O731" s="44"/>
      <c r="P731" s="44"/>
      <c r="Q731" s="44"/>
      <c r="R731" s="44"/>
      <c r="S731" s="44"/>
      <c r="T731" s="45"/>
      <c r="U731" s="44"/>
      <c r="V731" s="44"/>
      <c r="W731" s="44"/>
      <c r="X731" s="44"/>
      <c r="Y731" s="44"/>
    </row>
    <row r="732" spans="2:25" s="92" customFormat="1">
      <c r="B732" s="153" t="s">
        <v>2572</v>
      </c>
      <c r="C732" s="159" t="s">
        <v>2705</v>
      </c>
      <c r="D732" s="168" t="s">
        <v>2706</v>
      </c>
      <c r="H732" s="150"/>
      <c r="J732" s="44"/>
      <c r="K732" s="44"/>
      <c r="L732" s="44"/>
      <c r="M732" s="44"/>
      <c r="N732" s="44"/>
      <c r="O732" s="44"/>
      <c r="P732" s="44"/>
      <c r="Q732" s="44"/>
      <c r="R732" s="44"/>
      <c r="S732" s="44"/>
      <c r="T732" s="45"/>
      <c r="U732" s="44"/>
      <c r="V732" s="44"/>
      <c r="W732" s="44"/>
      <c r="X732" s="44"/>
      <c r="Y732" s="44"/>
    </row>
    <row r="733" spans="2:25" s="92" customFormat="1">
      <c r="B733" s="153" t="s">
        <v>2572</v>
      </c>
      <c r="C733" s="159" t="s">
        <v>2707</v>
      </c>
      <c r="D733" s="168" t="s">
        <v>2708</v>
      </c>
      <c r="H733" s="150"/>
      <c r="J733" s="44"/>
      <c r="K733" s="44"/>
      <c r="L733" s="44"/>
      <c r="M733" s="44"/>
      <c r="N733" s="44"/>
      <c r="O733" s="44"/>
      <c r="P733" s="44"/>
      <c r="Q733" s="44"/>
      <c r="R733" s="44"/>
      <c r="S733" s="44"/>
      <c r="T733" s="45"/>
      <c r="U733" s="44"/>
      <c r="V733" s="44"/>
      <c r="W733" s="44"/>
      <c r="X733" s="44"/>
      <c r="Y733" s="44"/>
    </row>
    <row r="734" spans="2:25" s="92" customFormat="1">
      <c r="B734" s="153" t="s">
        <v>2572</v>
      </c>
      <c r="C734" s="159" t="s">
        <v>2709</v>
      </c>
      <c r="D734" s="168" t="s">
        <v>2710</v>
      </c>
      <c r="H734" s="150"/>
      <c r="J734" s="44"/>
      <c r="K734" s="44"/>
      <c r="L734" s="44"/>
      <c r="M734" s="44"/>
      <c r="N734" s="44"/>
      <c r="O734" s="44"/>
      <c r="P734" s="44"/>
      <c r="Q734" s="44"/>
      <c r="R734" s="44"/>
      <c r="S734" s="44"/>
      <c r="T734" s="45"/>
      <c r="U734" s="44"/>
      <c r="V734" s="44"/>
      <c r="W734" s="44"/>
      <c r="X734" s="44"/>
      <c r="Y734" s="44"/>
    </row>
    <row r="735" spans="2:25" s="92" customFormat="1">
      <c r="B735" s="153" t="s">
        <v>2572</v>
      </c>
      <c r="C735" s="159" t="s">
        <v>2711</v>
      </c>
      <c r="D735" s="168" t="s">
        <v>2712</v>
      </c>
      <c r="H735" s="150"/>
      <c r="J735" s="44"/>
      <c r="K735" s="44"/>
      <c r="L735" s="44"/>
      <c r="M735" s="44"/>
      <c r="N735" s="44"/>
      <c r="O735" s="44"/>
      <c r="P735" s="44"/>
      <c r="Q735" s="44"/>
      <c r="R735" s="44"/>
      <c r="S735" s="44"/>
      <c r="T735" s="45"/>
      <c r="U735" s="44"/>
      <c r="V735" s="44"/>
      <c r="W735" s="44"/>
      <c r="X735" s="44"/>
      <c r="Y735" s="44"/>
    </row>
    <row r="736" spans="2:25" s="92" customFormat="1">
      <c r="B736" s="153" t="s">
        <v>2572</v>
      </c>
      <c r="C736" s="159" t="s">
        <v>2713</v>
      </c>
      <c r="D736" s="168" t="s">
        <v>2714</v>
      </c>
      <c r="H736" s="150"/>
      <c r="J736" s="44"/>
      <c r="K736" s="44"/>
      <c r="L736" s="44"/>
      <c r="M736" s="44"/>
      <c r="N736" s="44"/>
      <c r="O736" s="44"/>
      <c r="P736" s="44"/>
      <c r="Q736" s="44"/>
      <c r="R736" s="44"/>
      <c r="S736" s="44"/>
      <c r="T736" s="45"/>
      <c r="U736" s="44"/>
      <c r="V736" s="44"/>
      <c r="W736" s="44"/>
      <c r="X736" s="44"/>
      <c r="Y736" s="44"/>
    </row>
    <row r="737" spans="2:25" s="92" customFormat="1">
      <c r="B737" s="153" t="s">
        <v>2572</v>
      </c>
      <c r="C737" s="159" t="s">
        <v>2715</v>
      </c>
      <c r="D737" s="168" t="s">
        <v>2716</v>
      </c>
      <c r="H737" s="150"/>
      <c r="J737" s="44"/>
      <c r="K737" s="44"/>
      <c r="L737" s="44"/>
      <c r="M737" s="44"/>
      <c r="N737" s="44"/>
      <c r="O737" s="44"/>
      <c r="P737" s="44"/>
      <c r="Q737" s="44"/>
      <c r="R737" s="44"/>
      <c r="S737" s="44"/>
      <c r="T737" s="45"/>
      <c r="U737" s="44"/>
      <c r="V737" s="44"/>
      <c r="W737" s="44"/>
      <c r="X737" s="44"/>
      <c r="Y737" s="44"/>
    </row>
    <row r="738" spans="2:25" s="92" customFormat="1">
      <c r="B738" s="153" t="s">
        <v>2572</v>
      </c>
      <c r="C738" s="159" t="s">
        <v>2717</v>
      </c>
      <c r="D738" s="168" t="s">
        <v>2718</v>
      </c>
      <c r="H738" s="150"/>
      <c r="J738" s="44"/>
      <c r="K738" s="44"/>
      <c r="L738" s="44"/>
      <c r="M738" s="44"/>
      <c r="N738" s="44"/>
      <c r="O738" s="44"/>
      <c r="P738" s="44"/>
      <c r="Q738" s="44"/>
      <c r="R738" s="44"/>
      <c r="S738" s="44"/>
      <c r="T738" s="45"/>
      <c r="U738" s="44"/>
      <c r="V738" s="44"/>
      <c r="W738" s="44"/>
      <c r="X738" s="44"/>
      <c r="Y738" s="44"/>
    </row>
    <row r="739" spans="2:25" s="92" customFormat="1">
      <c r="B739" s="153" t="s">
        <v>2572</v>
      </c>
      <c r="C739" s="159" t="s">
        <v>2719</v>
      </c>
      <c r="D739" s="168" t="s">
        <v>2720</v>
      </c>
      <c r="H739" s="150"/>
      <c r="J739" s="44"/>
      <c r="K739" s="44"/>
      <c r="L739" s="44"/>
      <c r="M739" s="44"/>
      <c r="N739" s="44"/>
      <c r="O739" s="44"/>
      <c r="P739" s="44"/>
      <c r="Q739" s="44"/>
      <c r="R739" s="44"/>
      <c r="S739" s="44"/>
      <c r="T739" s="45"/>
      <c r="U739" s="44"/>
      <c r="V739" s="44"/>
      <c r="W739" s="44"/>
      <c r="X739" s="44"/>
      <c r="Y739" s="44"/>
    </row>
    <row r="740" spans="2:25" s="92" customFormat="1">
      <c r="B740" s="153" t="s">
        <v>2572</v>
      </c>
      <c r="C740" s="159" t="s">
        <v>2721</v>
      </c>
      <c r="D740" s="168" t="s">
        <v>2722</v>
      </c>
      <c r="H740" s="150"/>
      <c r="J740" s="44"/>
      <c r="K740" s="44"/>
      <c r="L740" s="44"/>
      <c r="M740" s="44"/>
      <c r="N740" s="44"/>
      <c r="O740" s="44"/>
      <c r="P740" s="44"/>
      <c r="Q740" s="44"/>
      <c r="R740" s="44"/>
      <c r="S740" s="44"/>
      <c r="T740" s="45"/>
      <c r="U740" s="44"/>
      <c r="V740" s="44"/>
      <c r="W740" s="44"/>
      <c r="X740" s="44"/>
      <c r="Y740" s="44"/>
    </row>
    <row r="741" spans="2:25" s="92" customFormat="1">
      <c r="B741" s="153" t="s">
        <v>2572</v>
      </c>
      <c r="C741" s="159" t="s">
        <v>2723</v>
      </c>
      <c r="D741" s="168" t="s">
        <v>2724</v>
      </c>
      <c r="H741" s="150"/>
      <c r="J741" s="44"/>
      <c r="K741" s="44"/>
      <c r="L741" s="44"/>
      <c r="M741" s="44"/>
      <c r="N741" s="44"/>
      <c r="O741" s="44"/>
      <c r="P741" s="44"/>
      <c r="Q741" s="44"/>
      <c r="R741" s="44"/>
      <c r="S741" s="44"/>
      <c r="T741" s="45"/>
      <c r="U741" s="44"/>
      <c r="V741" s="44"/>
      <c r="W741" s="44"/>
      <c r="X741" s="44"/>
      <c r="Y741" s="44"/>
    </row>
    <row r="742" spans="2:25" s="92" customFormat="1">
      <c r="B742" s="153" t="s">
        <v>2572</v>
      </c>
      <c r="C742" s="159" t="s">
        <v>2725</v>
      </c>
      <c r="D742" s="168" t="s">
        <v>2726</v>
      </c>
      <c r="H742" s="150"/>
      <c r="J742" s="44"/>
      <c r="K742" s="44"/>
      <c r="L742" s="44"/>
      <c r="M742" s="44"/>
      <c r="N742" s="44"/>
      <c r="O742" s="44"/>
      <c r="P742" s="44"/>
      <c r="Q742" s="44"/>
      <c r="R742" s="44"/>
      <c r="S742" s="44"/>
      <c r="T742" s="45"/>
      <c r="U742" s="44"/>
      <c r="V742" s="44"/>
      <c r="W742" s="44"/>
      <c r="X742" s="44"/>
      <c r="Y742" s="44"/>
    </row>
    <row r="743" spans="2:25" s="92" customFormat="1">
      <c r="B743" s="153" t="s">
        <v>2572</v>
      </c>
      <c r="C743" s="159" t="s">
        <v>2727</v>
      </c>
      <c r="D743" s="168" t="s">
        <v>2728</v>
      </c>
      <c r="H743" s="150"/>
      <c r="J743" s="44"/>
      <c r="K743" s="44"/>
      <c r="L743" s="44"/>
      <c r="M743" s="44"/>
      <c r="N743" s="44"/>
      <c r="O743" s="44"/>
      <c r="P743" s="44"/>
      <c r="Q743" s="44"/>
      <c r="R743" s="44"/>
      <c r="S743" s="44"/>
      <c r="T743" s="45"/>
      <c r="U743" s="44"/>
      <c r="V743" s="44"/>
      <c r="W743" s="44"/>
      <c r="X743" s="44"/>
      <c r="Y743" s="44"/>
    </row>
    <row r="744" spans="2:25" s="92" customFormat="1">
      <c r="B744" s="153" t="s">
        <v>2572</v>
      </c>
      <c r="C744" s="159" t="s">
        <v>2729</v>
      </c>
      <c r="D744" s="168" t="s">
        <v>2730</v>
      </c>
      <c r="H744" s="150"/>
      <c r="J744" s="44"/>
      <c r="K744" s="44"/>
      <c r="L744" s="44"/>
      <c r="M744" s="44"/>
      <c r="N744" s="44"/>
      <c r="O744" s="44"/>
      <c r="P744" s="44"/>
      <c r="Q744" s="44"/>
      <c r="R744" s="44"/>
      <c r="S744" s="44"/>
      <c r="T744" s="45"/>
      <c r="U744" s="44"/>
      <c r="V744" s="44"/>
      <c r="W744" s="44"/>
      <c r="X744" s="44"/>
      <c r="Y744" s="44"/>
    </row>
    <row r="745" spans="2:25" s="92" customFormat="1">
      <c r="B745" s="153" t="s">
        <v>2572</v>
      </c>
      <c r="C745" s="159" t="s">
        <v>2731</v>
      </c>
      <c r="D745" s="168" t="s">
        <v>2732</v>
      </c>
      <c r="H745" s="150"/>
      <c r="J745" s="44"/>
      <c r="K745" s="44"/>
      <c r="L745" s="44"/>
      <c r="M745" s="44"/>
      <c r="N745" s="44"/>
      <c r="O745" s="44"/>
      <c r="P745" s="44"/>
      <c r="Q745" s="44"/>
      <c r="R745" s="44"/>
      <c r="S745" s="44"/>
      <c r="T745" s="45"/>
      <c r="U745" s="44"/>
      <c r="V745" s="44"/>
      <c r="W745" s="44"/>
      <c r="X745" s="44"/>
      <c r="Y745" s="44"/>
    </row>
    <row r="746" spans="2:25" s="92" customFormat="1">
      <c r="B746" s="153" t="s">
        <v>2572</v>
      </c>
      <c r="C746" s="159" t="s">
        <v>2733</v>
      </c>
      <c r="D746" s="168" t="s">
        <v>2734</v>
      </c>
      <c r="H746" s="150"/>
      <c r="J746" s="44"/>
      <c r="K746" s="44"/>
      <c r="L746" s="44"/>
      <c r="M746" s="44"/>
      <c r="N746" s="44"/>
      <c r="O746" s="44"/>
      <c r="P746" s="44"/>
      <c r="Q746" s="44"/>
      <c r="R746" s="44"/>
      <c r="S746" s="44"/>
      <c r="T746" s="45"/>
      <c r="U746" s="44"/>
      <c r="V746" s="44"/>
      <c r="W746" s="44"/>
      <c r="X746" s="44"/>
      <c r="Y746" s="44"/>
    </row>
    <row r="747" spans="2:25" s="92" customFormat="1">
      <c r="B747" s="153" t="s">
        <v>2572</v>
      </c>
      <c r="C747" s="159" t="s">
        <v>2735</v>
      </c>
      <c r="D747" s="168" t="s">
        <v>2736</v>
      </c>
      <c r="H747" s="150"/>
      <c r="J747" s="44"/>
      <c r="K747" s="44"/>
      <c r="L747" s="44"/>
      <c r="M747" s="44"/>
      <c r="N747" s="44"/>
      <c r="O747" s="44"/>
      <c r="P747" s="44"/>
      <c r="Q747" s="44"/>
      <c r="R747" s="44"/>
      <c r="S747" s="44"/>
      <c r="T747" s="45"/>
      <c r="U747" s="44"/>
      <c r="V747" s="44"/>
      <c r="W747" s="44"/>
      <c r="X747" s="44"/>
      <c r="Y747" s="44"/>
    </row>
    <row r="748" spans="2:25" s="92" customFormat="1">
      <c r="B748" s="153" t="s">
        <v>2572</v>
      </c>
      <c r="C748" s="159" t="s">
        <v>2737</v>
      </c>
      <c r="D748" s="168" t="s">
        <v>2738</v>
      </c>
      <c r="H748" s="150"/>
      <c r="J748" s="44"/>
      <c r="K748" s="44"/>
      <c r="L748" s="44"/>
      <c r="M748" s="44"/>
      <c r="N748" s="44"/>
      <c r="O748" s="44"/>
      <c r="P748" s="44"/>
      <c r="Q748" s="44"/>
      <c r="R748" s="44"/>
      <c r="S748" s="44"/>
      <c r="T748" s="45"/>
      <c r="U748" s="44"/>
      <c r="V748" s="44"/>
      <c r="W748" s="44"/>
      <c r="X748" s="44"/>
      <c r="Y748" s="44"/>
    </row>
    <row r="749" spans="2:25" s="92" customFormat="1">
      <c r="B749" s="153" t="s">
        <v>2572</v>
      </c>
      <c r="C749" s="159" t="s">
        <v>2739</v>
      </c>
      <c r="D749" s="168" t="s">
        <v>2740</v>
      </c>
      <c r="H749" s="150"/>
      <c r="J749" s="44"/>
      <c r="K749" s="44"/>
      <c r="L749" s="44"/>
      <c r="M749" s="44"/>
      <c r="N749" s="44"/>
      <c r="O749" s="44"/>
      <c r="P749" s="44"/>
      <c r="Q749" s="44"/>
      <c r="R749" s="44"/>
      <c r="S749" s="44"/>
      <c r="T749" s="45"/>
      <c r="U749" s="44"/>
      <c r="V749" s="44"/>
      <c r="W749" s="44"/>
      <c r="X749" s="44"/>
      <c r="Y749" s="44"/>
    </row>
    <row r="750" spans="2:25" s="92" customFormat="1">
      <c r="B750" s="153" t="s">
        <v>2572</v>
      </c>
      <c r="C750" s="159" t="s">
        <v>2741</v>
      </c>
      <c r="D750" s="168" t="s">
        <v>2742</v>
      </c>
      <c r="H750" s="150"/>
      <c r="J750" s="44"/>
      <c r="K750" s="44"/>
      <c r="L750" s="44"/>
      <c r="M750" s="44"/>
      <c r="N750" s="44"/>
      <c r="O750" s="44"/>
      <c r="P750" s="44"/>
      <c r="Q750" s="44"/>
      <c r="R750" s="44"/>
      <c r="S750" s="44"/>
      <c r="T750" s="45"/>
      <c r="U750" s="44"/>
      <c r="V750" s="44"/>
      <c r="W750" s="44"/>
      <c r="X750" s="44"/>
      <c r="Y750" s="44"/>
    </row>
    <row r="751" spans="2:25" s="92" customFormat="1">
      <c r="B751" s="153" t="s">
        <v>2572</v>
      </c>
      <c r="C751" s="159" t="s">
        <v>2743</v>
      </c>
      <c r="D751" s="168" t="s">
        <v>2744</v>
      </c>
      <c r="H751" s="150"/>
      <c r="J751" s="44"/>
      <c r="K751" s="44"/>
      <c r="L751" s="44"/>
      <c r="M751" s="44"/>
      <c r="N751" s="44"/>
      <c r="O751" s="44"/>
      <c r="P751" s="44"/>
      <c r="Q751" s="44"/>
      <c r="R751" s="44"/>
      <c r="S751" s="44"/>
      <c r="T751" s="45"/>
      <c r="U751" s="44"/>
      <c r="V751" s="44"/>
      <c r="W751" s="44"/>
      <c r="X751" s="44"/>
      <c r="Y751" s="44"/>
    </row>
    <row r="752" spans="2:25" s="92" customFormat="1">
      <c r="B752" s="153" t="s">
        <v>2572</v>
      </c>
      <c r="C752" s="159" t="s">
        <v>2745</v>
      </c>
      <c r="D752" s="168" t="s">
        <v>2746</v>
      </c>
      <c r="H752" s="150"/>
      <c r="J752" s="44"/>
      <c r="K752" s="44"/>
      <c r="L752" s="44"/>
      <c r="M752" s="44"/>
      <c r="N752" s="44"/>
      <c r="O752" s="44"/>
      <c r="P752" s="44"/>
      <c r="Q752" s="44"/>
      <c r="R752" s="44"/>
      <c r="S752" s="44"/>
      <c r="T752" s="45"/>
      <c r="U752" s="44"/>
      <c r="V752" s="44"/>
      <c r="W752" s="44"/>
      <c r="X752" s="44"/>
      <c r="Y752" s="44"/>
    </row>
    <row r="753" spans="2:25" s="92" customFormat="1">
      <c r="B753" s="153" t="s">
        <v>2572</v>
      </c>
      <c r="C753" s="159" t="s">
        <v>2747</v>
      </c>
      <c r="D753" s="168" t="s">
        <v>2748</v>
      </c>
      <c r="H753" s="150"/>
      <c r="J753" s="44"/>
      <c r="K753" s="44"/>
      <c r="L753" s="44"/>
      <c r="M753" s="44"/>
      <c r="N753" s="44"/>
      <c r="O753" s="44"/>
      <c r="P753" s="44"/>
      <c r="Q753" s="44"/>
      <c r="R753" s="44"/>
      <c r="S753" s="44"/>
      <c r="T753" s="45"/>
      <c r="U753" s="44"/>
      <c r="V753" s="44"/>
      <c r="W753" s="44"/>
      <c r="X753" s="44"/>
      <c r="Y753" s="44"/>
    </row>
    <row r="754" spans="2:25" s="92" customFormat="1">
      <c r="B754" s="153" t="s">
        <v>2572</v>
      </c>
      <c r="C754" s="159" t="s">
        <v>2749</v>
      </c>
      <c r="D754" s="168" t="s">
        <v>2750</v>
      </c>
      <c r="H754" s="150"/>
      <c r="J754" s="44"/>
      <c r="K754" s="44"/>
      <c r="L754" s="44"/>
      <c r="M754" s="44"/>
      <c r="N754" s="44"/>
      <c r="O754" s="44"/>
      <c r="P754" s="44"/>
      <c r="Q754" s="44"/>
      <c r="R754" s="44"/>
      <c r="S754" s="44"/>
      <c r="T754" s="45"/>
      <c r="U754" s="44"/>
      <c r="V754" s="44"/>
      <c r="W754" s="44"/>
      <c r="X754" s="44"/>
      <c r="Y754" s="44"/>
    </row>
    <row r="755" spans="2:25" s="92" customFormat="1">
      <c r="B755" s="153" t="s">
        <v>2572</v>
      </c>
      <c r="C755" s="159" t="s">
        <v>2751</v>
      </c>
      <c r="D755" s="168" t="s">
        <v>2752</v>
      </c>
      <c r="H755" s="150"/>
      <c r="J755" s="44"/>
      <c r="K755" s="44"/>
      <c r="L755" s="44"/>
      <c r="M755" s="44"/>
      <c r="N755" s="44"/>
      <c r="O755" s="44"/>
      <c r="P755" s="44"/>
      <c r="Q755" s="44"/>
      <c r="R755" s="44"/>
      <c r="S755" s="44"/>
      <c r="T755" s="45"/>
      <c r="U755" s="44"/>
      <c r="V755" s="44"/>
      <c r="W755" s="44"/>
      <c r="X755" s="44"/>
      <c r="Y755" s="44"/>
    </row>
    <row r="756" spans="2:25" s="92" customFormat="1">
      <c r="B756" s="153" t="s">
        <v>2572</v>
      </c>
      <c r="C756" s="159" t="s">
        <v>2753</v>
      </c>
      <c r="D756" s="168" t="s">
        <v>2754</v>
      </c>
      <c r="H756" s="150"/>
      <c r="J756" s="44"/>
      <c r="K756" s="44"/>
      <c r="L756" s="44"/>
      <c r="M756" s="44"/>
      <c r="N756" s="44"/>
      <c r="O756" s="44"/>
      <c r="P756" s="44"/>
      <c r="Q756" s="44"/>
      <c r="R756" s="44"/>
      <c r="S756" s="44"/>
      <c r="T756" s="45"/>
      <c r="U756" s="44"/>
      <c r="V756" s="44"/>
      <c r="W756" s="44"/>
      <c r="X756" s="44"/>
      <c r="Y756" s="44"/>
    </row>
    <row r="757" spans="2:25" s="92" customFormat="1">
      <c r="B757" s="153" t="s">
        <v>2572</v>
      </c>
      <c r="C757" s="159" t="s">
        <v>2755</v>
      </c>
      <c r="D757" s="168" t="s">
        <v>2756</v>
      </c>
      <c r="H757" s="150"/>
      <c r="J757" s="44"/>
      <c r="K757" s="44"/>
      <c r="L757" s="44"/>
      <c r="M757" s="44"/>
      <c r="N757" s="44"/>
      <c r="O757" s="44"/>
      <c r="P757" s="44"/>
      <c r="Q757" s="44"/>
      <c r="R757" s="44"/>
      <c r="S757" s="44"/>
      <c r="T757" s="45"/>
      <c r="U757" s="44"/>
      <c r="V757" s="44"/>
      <c r="W757" s="44"/>
      <c r="X757" s="44"/>
      <c r="Y757" s="44"/>
    </row>
    <row r="758" spans="2:25" s="92" customFormat="1">
      <c r="B758" s="153" t="s">
        <v>2572</v>
      </c>
      <c r="C758" s="159" t="s">
        <v>2757</v>
      </c>
      <c r="D758" s="168" t="s">
        <v>2758</v>
      </c>
      <c r="H758" s="150"/>
      <c r="J758" s="44"/>
      <c r="K758" s="44"/>
      <c r="L758" s="44"/>
      <c r="M758" s="44"/>
      <c r="N758" s="44"/>
      <c r="O758" s="44"/>
      <c r="P758" s="44"/>
      <c r="Q758" s="44"/>
      <c r="R758" s="44"/>
      <c r="S758" s="44"/>
      <c r="T758" s="45"/>
      <c r="U758" s="44"/>
      <c r="V758" s="44"/>
      <c r="W758" s="44"/>
      <c r="X758" s="44"/>
      <c r="Y758" s="44"/>
    </row>
    <row r="759" spans="2:25" s="92" customFormat="1">
      <c r="B759" s="153" t="s">
        <v>2572</v>
      </c>
      <c r="C759" s="159" t="s">
        <v>2759</v>
      </c>
      <c r="D759" s="168" t="s">
        <v>2760</v>
      </c>
      <c r="H759" s="150"/>
      <c r="J759" s="44"/>
      <c r="K759" s="44"/>
      <c r="L759" s="44"/>
      <c r="M759" s="44"/>
      <c r="N759" s="44"/>
      <c r="O759" s="44"/>
      <c r="P759" s="44"/>
      <c r="Q759" s="44"/>
      <c r="R759" s="44"/>
      <c r="S759" s="44"/>
      <c r="T759" s="45"/>
      <c r="U759" s="44"/>
      <c r="V759" s="44"/>
      <c r="W759" s="44"/>
      <c r="X759" s="44"/>
      <c r="Y759" s="44"/>
    </row>
    <row r="760" spans="2:25" s="92" customFormat="1">
      <c r="B760" s="153" t="s">
        <v>2572</v>
      </c>
      <c r="C760" s="159" t="s">
        <v>2761</v>
      </c>
      <c r="D760" s="168" t="s">
        <v>2762</v>
      </c>
      <c r="H760" s="150"/>
      <c r="J760" s="44"/>
      <c r="K760" s="44"/>
      <c r="L760" s="44"/>
      <c r="M760" s="44"/>
      <c r="N760" s="44"/>
      <c r="O760" s="44"/>
      <c r="P760" s="44"/>
      <c r="Q760" s="44"/>
      <c r="R760" s="44"/>
      <c r="S760" s="44"/>
      <c r="T760" s="45"/>
      <c r="U760" s="44"/>
      <c r="V760" s="44"/>
      <c r="W760" s="44"/>
      <c r="X760" s="44"/>
      <c r="Y760" s="44"/>
    </row>
    <row r="761" spans="2:25" s="92" customFormat="1">
      <c r="B761" s="153" t="s">
        <v>2572</v>
      </c>
      <c r="C761" s="159" t="s">
        <v>2763</v>
      </c>
      <c r="D761" s="168" t="s">
        <v>2589</v>
      </c>
      <c r="H761" s="150"/>
      <c r="J761" s="44"/>
      <c r="K761" s="44"/>
      <c r="L761" s="44"/>
      <c r="M761" s="44"/>
      <c r="N761" s="44"/>
      <c r="O761" s="44"/>
      <c r="P761" s="44"/>
      <c r="Q761" s="44"/>
      <c r="R761" s="44"/>
      <c r="S761" s="44"/>
      <c r="T761" s="45"/>
      <c r="U761" s="44"/>
      <c r="V761" s="44"/>
      <c r="W761" s="44"/>
      <c r="X761" s="44"/>
      <c r="Y761" s="44"/>
    </row>
    <row r="762" spans="2:25" s="92" customFormat="1">
      <c r="B762" s="153" t="s">
        <v>2587</v>
      </c>
      <c r="C762" s="159" t="s">
        <v>2764</v>
      </c>
      <c r="D762" s="168" t="s">
        <v>2593</v>
      </c>
      <c r="H762" s="150"/>
      <c r="J762" s="44"/>
      <c r="K762" s="44"/>
      <c r="L762" s="44"/>
      <c r="M762" s="44"/>
      <c r="N762" s="44"/>
      <c r="O762" s="44"/>
      <c r="P762" s="44"/>
      <c r="Q762" s="44"/>
      <c r="R762" s="44"/>
      <c r="S762" s="44"/>
      <c r="T762" s="45"/>
      <c r="U762" s="44"/>
      <c r="V762" s="44"/>
      <c r="W762" s="44"/>
      <c r="X762" s="44"/>
      <c r="Y762" s="44"/>
    </row>
    <row r="763" spans="2:25" s="92" customFormat="1">
      <c r="B763" s="153" t="s">
        <v>2594</v>
      </c>
      <c r="C763" s="159" t="s">
        <v>2765</v>
      </c>
      <c r="D763" s="168" t="s">
        <v>2595</v>
      </c>
      <c r="H763" s="150"/>
      <c r="J763" s="44"/>
      <c r="K763" s="44"/>
      <c r="L763" s="44"/>
      <c r="M763" s="44"/>
      <c r="N763" s="44"/>
      <c r="O763" s="44"/>
      <c r="P763" s="44"/>
      <c r="Q763" s="44"/>
      <c r="R763" s="44"/>
      <c r="S763" s="44"/>
      <c r="T763" s="45"/>
      <c r="U763" s="44"/>
      <c r="V763" s="44"/>
      <c r="W763" s="44"/>
      <c r="X763" s="44"/>
      <c r="Y763" s="44"/>
    </row>
    <row r="764" spans="2:25" s="92" customFormat="1">
      <c r="B764" s="153" t="s">
        <v>2596</v>
      </c>
      <c r="C764" s="159" t="s">
        <v>2766</v>
      </c>
      <c r="D764" s="168" t="s">
        <v>2767</v>
      </c>
      <c r="H764" s="150"/>
      <c r="J764" s="44"/>
      <c r="K764" s="44"/>
      <c r="L764" s="44"/>
      <c r="M764" s="44"/>
      <c r="N764" s="44"/>
      <c r="O764" s="44"/>
      <c r="P764" s="44"/>
      <c r="Q764" s="44"/>
      <c r="R764" s="44"/>
      <c r="S764" s="44"/>
      <c r="T764" s="45"/>
      <c r="U764" s="44"/>
      <c r="V764" s="44"/>
      <c r="W764" s="44"/>
      <c r="X764" s="44"/>
      <c r="Y764" s="44"/>
    </row>
    <row r="765" spans="2:25" s="92" customFormat="1">
      <c r="B765" s="153" t="s">
        <v>2596</v>
      </c>
      <c r="C765" s="159" t="s">
        <v>2768</v>
      </c>
      <c r="D765" s="167" t="s">
        <v>2598</v>
      </c>
      <c r="H765" s="150"/>
      <c r="J765" s="44"/>
      <c r="K765" s="44"/>
      <c r="L765" s="44"/>
      <c r="M765" s="44"/>
      <c r="N765" s="44"/>
      <c r="O765" s="44"/>
      <c r="P765" s="44"/>
      <c r="Q765" s="44"/>
      <c r="R765" s="44"/>
      <c r="S765" s="44"/>
      <c r="T765" s="45"/>
      <c r="U765" s="44"/>
      <c r="V765" s="44"/>
      <c r="W765" s="44"/>
      <c r="X765" s="44"/>
      <c r="Y765" s="44"/>
    </row>
    <row r="766" spans="2:25" s="92" customFormat="1" ht="15.75" thickBot="1">
      <c r="B766" s="153" t="s">
        <v>2614</v>
      </c>
      <c r="C766" s="166" t="s">
        <v>2769</v>
      </c>
      <c r="D766" s="169" t="s">
        <v>2616</v>
      </c>
      <c r="H766" s="150"/>
      <c r="J766" s="44"/>
      <c r="K766" s="44"/>
      <c r="L766" s="44"/>
      <c r="M766" s="44"/>
      <c r="N766" s="44"/>
      <c r="O766" s="44"/>
      <c r="P766" s="44"/>
      <c r="Q766" s="44"/>
      <c r="R766" s="44"/>
      <c r="S766" s="44"/>
      <c r="T766" s="45"/>
      <c r="U766" s="44"/>
      <c r="V766" s="44"/>
      <c r="W766" s="44"/>
      <c r="X766" s="44"/>
      <c r="Y766" s="44"/>
    </row>
    <row r="767" spans="2:25" s="92" customFormat="1" ht="15.75" thickBot="1">
      <c r="B767" s="157" t="s">
        <v>2617</v>
      </c>
      <c r="C767" s="164"/>
      <c r="H767" s="150"/>
      <c r="J767" s="44"/>
      <c r="K767" s="44"/>
      <c r="L767" s="44"/>
      <c r="M767" s="44"/>
      <c r="N767" s="44"/>
      <c r="O767" s="44"/>
      <c r="P767" s="44"/>
      <c r="Q767" s="44"/>
      <c r="R767" s="44"/>
      <c r="S767" s="44"/>
      <c r="T767" s="45"/>
      <c r="U767" s="44"/>
      <c r="V767" s="44"/>
      <c r="W767" s="44"/>
      <c r="X767" s="44"/>
      <c r="Y767" s="44"/>
    </row>
    <row r="768" spans="2:25" s="92" customFormat="1">
      <c r="H768" s="150"/>
      <c r="J768" s="44"/>
      <c r="K768" s="44"/>
      <c r="L768" s="44"/>
      <c r="M768" s="44"/>
      <c r="N768" s="44"/>
      <c r="O768" s="44"/>
      <c r="P768" s="44"/>
      <c r="Q768" s="44"/>
      <c r="R768" s="44"/>
      <c r="S768" s="44"/>
      <c r="T768" s="45"/>
      <c r="U768" s="44"/>
      <c r="V768" s="44"/>
      <c r="W768" s="44"/>
      <c r="X768" s="44"/>
      <c r="Y768" s="44"/>
    </row>
    <row r="769" spans="2:25" s="92" customFormat="1" ht="15.75" thickBot="1">
      <c r="H769" s="150"/>
      <c r="J769" s="44"/>
      <c r="K769" s="44"/>
      <c r="L769" s="44"/>
      <c r="M769" s="44"/>
      <c r="N769" s="44"/>
      <c r="O769" s="44"/>
      <c r="P769" s="44"/>
      <c r="Q769" s="44"/>
      <c r="R769" s="44"/>
      <c r="S769" s="44"/>
      <c r="T769" s="45"/>
      <c r="U769" s="44"/>
      <c r="V769" s="44"/>
      <c r="W769" s="44"/>
      <c r="X769" s="44"/>
      <c r="Y769" s="44"/>
    </row>
    <row r="770" spans="2:25" s="92" customFormat="1">
      <c r="B770" s="162" t="s">
        <v>2770</v>
      </c>
      <c r="C770" s="165"/>
      <c r="H770" s="150"/>
      <c r="J770" s="44"/>
      <c r="K770" s="44"/>
      <c r="L770" s="44"/>
      <c r="M770" s="44"/>
      <c r="N770" s="44"/>
      <c r="O770" s="44"/>
      <c r="P770" s="44"/>
      <c r="Q770" s="44"/>
      <c r="R770" s="44"/>
      <c r="S770" s="44"/>
      <c r="T770" s="45"/>
      <c r="U770" s="44"/>
      <c r="V770" s="44"/>
      <c r="W770" s="44"/>
      <c r="X770" s="44"/>
      <c r="Y770" s="44"/>
    </row>
    <row r="771" spans="2:25" s="92" customFormat="1" ht="15.75" thickBot="1">
      <c r="B771" s="153" t="s">
        <v>2771</v>
      </c>
      <c r="C771" s="170" t="s">
        <v>187</v>
      </c>
      <c r="H771" s="150"/>
      <c r="J771" s="44"/>
      <c r="K771" s="44"/>
      <c r="L771" s="44"/>
      <c r="M771" s="44"/>
      <c r="N771" s="44"/>
      <c r="O771" s="44"/>
      <c r="P771" s="44"/>
      <c r="Q771" s="44"/>
      <c r="R771" s="44"/>
      <c r="S771" s="44"/>
      <c r="T771" s="45"/>
      <c r="U771" s="44"/>
      <c r="V771" s="44"/>
      <c r="W771" s="44"/>
      <c r="X771" s="44"/>
      <c r="Y771" s="44"/>
    </row>
    <row r="772" spans="2:25" s="92" customFormat="1" ht="15.75" thickBot="1">
      <c r="B772" s="157" t="s">
        <v>186</v>
      </c>
      <c r="C772" s="184">
        <v>0</v>
      </c>
      <c r="H772" s="150"/>
      <c r="J772" s="44"/>
      <c r="K772" s="44"/>
      <c r="L772" s="44"/>
      <c r="M772" s="44"/>
      <c r="N772" s="44"/>
      <c r="O772" s="44"/>
      <c r="P772" s="44"/>
      <c r="Q772" s="44"/>
      <c r="R772" s="44"/>
      <c r="S772" s="44"/>
      <c r="T772" s="45"/>
      <c r="U772" s="44"/>
      <c r="V772" s="44"/>
      <c r="W772" s="44"/>
      <c r="X772" s="44"/>
      <c r="Y772" s="44"/>
    </row>
    <row r="773" spans="2:25" s="92" customFormat="1">
      <c r="B773" s="171" t="s">
        <v>2772</v>
      </c>
      <c r="C773" s="185">
        <v>1</v>
      </c>
      <c r="H773" s="150"/>
      <c r="J773" s="44"/>
      <c r="K773" s="44"/>
      <c r="L773" s="44"/>
      <c r="M773" s="44"/>
      <c r="N773" s="44"/>
      <c r="O773" s="44"/>
      <c r="P773" s="44"/>
      <c r="Q773" s="44"/>
      <c r="R773" s="44"/>
      <c r="S773" s="44"/>
      <c r="T773" s="45"/>
      <c r="U773" s="44"/>
      <c r="V773" s="44"/>
      <c r="W773" s="44"/>
      <c r="X773" s="44"/>
      <c r="Y773" s="44"/>
    </row>
    <row r="774" spans="2:25" s="92" customFormat="1">
      <c r="B774" s="153" t="s">
        <v>2773</v>
      </c>
      <c r="C774" s="185">
        <v>2</v>
      </c>
      <c r="H774" s="150"/>
      <c r="J774" s="44"/>
      <c r="K774" s="44"/>
      <c r="L774" s="44"/>
      <c r="M774" s="44"/>
      <c r="N774" s="44"/>
      <c r="O774" s="44"/>
      <c r="P774" s="44"/>
      <c r="Q774" s="44"/>
      <c r="R774" s="44"/>
      <c r="S774" s="44"/>
      <c r="T774" s="45"/>
      <c r="U774" s="44"/>
      <c r="V774" s="44"/>
      <c r="W774" s="44"/>
      <c r="X774" s="44"/>
      <c r="Y774" s="44"/>
    </row>
    <row r="775" spans="2:25" s="92" customFormat="1">
      <c r="B775" s="153" t="s">
        <v>2774</v>
      </c>
      <c r="C775" s="185">
        <v>3</v>
      </c>
      <c r="H775" s="150"/>
      <c r="J775" s="44"/>
      <c r="K775" s="44"/>
      <c r="L775" s="44"/>
      <c r="M775" s="44"/>
      <c r="N775" s="44"/>
      <c r="O775" s="44"/>
      <c r="P775" s="44"/>
      <c r="Q775" s="44"/>
      <c r="R775" s="44"/>
      <c r="S775" s="44"/>
      <c r="T775" s="45"/>
      <c r="U775" s="44"/>
      <c r="V775" s="44"/>
      <c r="W775" s="44"/>
      <c r="X775" s="44"/>
      <c r="Y775" s="44"/>
    </row>
    <row r="776" spans="2:25" s="92" customFormat="1">
      <c r="B776" s="153" t="s">
        <v>2775</v>
      </c>
      <c r="C776" s="185">
        <v>4</v>
      </c>
      <c r="H776" s="150"/>
      <c r="J776" s="44"/>
      <c r="K776" s="44"/>
      <c r="L776" s="44"/>
      <c r="M776" s="44"/>
      <c r="N776" s="44"/>
      <c r="O776" s="44"/>
      <c r="P776" s="44"/>
      <c r="Q776" s="44"/>
      <c r="R776" s="44"/>
      <c r="S776" s="44"/>
      <c r="T776" s="45"/>
      <c r="U776" s="44"/>
      <c r="V776" s="44"/>
      <c r="W776" s="44"/>
      <c r="X776" s="44"/>
      <c r="Y776" s="44"/>
    </row>
    <row r="777" spans="2:25" s="92" customFormat="1" ht="15.75" thickBot="1">
      <c r="B777" s="153" t="s">
        <v>2776</v>
      </c>
      <c r="C777" s="186">
        <v>5</v>
      </c>
      <c r="H777" s="150"/>
      <c r="J777" s="44"/>
      <c r="K777" s="44"/>
      <c r="L777" s="44"/>
      <c r="M777" s="44"/>
      <c r="N777" s="44"/>
      <c r="O777" s="44"/>
      <c r="P777" s="44"/>
      <c r="Q777" s="44"/>
      <c r="R777" s="44"/>
      <c r="S777" s="44"/>
      <c r="T777" s="45"/>
      <c r="U777" s="44"/>
      <c r="V777" s="44"/>
      <c r="W777" s="44"/>
      <c r="X777" s="44"/>
      <c r="Y777" s="44"/>
    </row>
    <row r="778" spans="2:25" s="92" customFormat="1" ht="15.75" thickBot="1">
      <c r="B778" s="157" t="s">
        <v>2777</v>
      </c>
      <c r="H778" s="150"/>
      <c r="J778" s="44"/>
      <c r="K778" s="44"/>
      <c r="L778" s="44"/>
      <c r="M778" s="44"/>
      <c r="N778" s="44"/>
      <c r="O778" s="44"/>
      <c r="P778" s="44"/>
      <c r="Q778" s="44"/>
      <c r="R778" s="44"/>
      <c r="S778" s="44"/>
      <c r="T778" s="45"/>
      <c r="U778" s="44"/>
      <c r="V778" s="44"/>
      <c r="W778" s="44"/>
      <c r="X778" s="44"/>
      <c r="Y778" s="44"/>
    </row>
    <row r="779" spans="2:25" s="92" customFormat="1">
      <c r="H779" s="150"/>
      <c r="J779" s="44"/>
      <c r="K779" s="44"/>
      <c r="L779" s="44"/>
      <c r="M779" s="44"/>
      <c r="N779" s="44"/>
      <c r="O779" s="44"/>
      <c r="P779" s="44"/>
      <c r="Q779" s="44"/>
      <c r="R779" s="44"/>
      <c r="S779" s="44"/>
      <c r="T779" s="45"/>
      <c r="U779" s="44"/>
      <c r="V779" s="44"/>
      <c r="W779" s="44"/>
      <c r="X779" s="44"/>
      <c r="Y779" s="44"/>
    </row>
    <row r="780" spans="2:25" s="92" customFormat="1">
      <c r="H780" s="150"/>
      <c r="J780" s="44"/>
      <c r="K780" s="44"/>
      <c r="L780" s="44"/>
      <c r="M780" s="44"/>
      <c r="N780" s="44"/>
      <c r="O780" s="44"/>
      <c r="P780" s="44"/>
      <c r="Q780" s="44"/>
      <c r="R780" s="44"/>
      <c r="S780" s="44"/>
      <c r="T780" s="45"/>
      <c r="U780" s="44"/>
      <c r="V780" s="44"/>
      <c r="W780" s="44"/>
      <c r="X780" s="44"/>
      <c r="Y780" s="44"/>
    </row>
    <row r="781" spans="2:25" s="92" customFormat="1" ht="15.75" thickBot="1">
      <c r="H781" s="150"/>
      <c r="J781" s="44"/>
      <c r="K781" s="44"/>
      <c r="L781" s="44"/>
      <c r="M781" s="44"/>
      <c r="N781" s="44"/>
      <c r="O781" s="44"/>
      <c r="P781" s="44"/>
      <c r="Q781" s="44"/>
      <c r="R781" s="44"/>
      <c r="S781" s="44"/>
      <c r="T781" s="45"/>
      <c r="U781" s="44"/>
      <c r="V781" s="44"/>
      <c r="W781" s="44"/>
      <c r="X781" s="44"/>
      <c r="Y781" s="44"/>
    </row>
    <row r="782" spans="2:25" s="92" customFormat="1" ht="15.75" thickBot="1">
      <c r="C782" s="163"/>
      <c r="D782" s="164"/>
      <c r="H782" s="150"/>
      <c r="J782" s="44"/>
      <c r="K782" s="44"/>
      <c r="L782" s="44"/>
      <c r="M782" s="44"/>
      <c r="N782" s="44"/>
      <c r="O782" s="44"/>
      <c r="P782" s="44"/>
      <c r="Q782" s="44"/>
      <c r="R782" s="44"/>
      <c r="S782" s="44"/>
      <c r="T782" s="45"/>
      <c r="U782" s="44"/>
      <c r="V782" s="44"/>
      <c r="W782" s="44"/>
      <c r="X782" s="44"/>
      <c r="Y782" s="44"/>
    </row>
    <row r="783" spans="2:25" s="92" customFormat="1">
      <c r="B783" s="162" t="s">
        <v>2778</v>
      </c>
      <c r="C783" s="159"/>
      <c r="D783" s="165"/>
      <c r="H783" s="150"/>
      <c r="J783" s="44"/>
      <c r="K783" s="44"/>
      <c r="L783" s="44"/>
      <c r="M783" s="44"/>
      <c r="N783" s="44"/>
      <c r="O783" s="44"/>
      <c r="P783" s="44"/>
      <c r="Q783" s="44"/>
      <c r="R783" s="44"/>
      <c r="S783" s="44"/>
      <c r="T783" s="45"/>
      <c r="U783" s="44"/>
      <c r="V783" s="44"/>
      <c r="W783" s="44"/>
      <c r="X783" s="44"/>
      <c r="Y783" s="44"/>
    </row>
    <row r="784" spans="2:25" s="92" customFormat="1">
      <c r="B784" s="153" t="s">
        <v>2779</v>
      </c>
      <c r="C784" s="159" t="s">
        <v>2781</v>
      </c>
      <c r="D784" s="165" t="s">
        <v>187</v>
      </c>
      <c r="H784" s="150"/>
      <c r="J784" s="44"/>
      <c r="K784" s="44"/>
      <c r="L784" s="44"/>
      <c r="M784" s="44"/>
      <c r="N784" s="44"/>
      <c r="O784" s="44"/>
      <c r="P784" s="44"/>
      <c r="Q784" s="44"/>
      <c r="R784" s="44"/>
      <c r="S784" s="44"/>
      <c r="T784" s="45"/>
      <c r="U784" s="44"/>
      <c r="V784" s="44"/>
      <c r="W784" s="44"/>
      <c r="X784" s="44"/>
      <c r="Y784" s="44"/>
    </row>
    <row r="785" spans="2:25" s="92" customFormat="1">
      <c r="B785" s="153" t="s">
        <v>2780</v>
      </c>
      <c r="C785" s="159" t="s">
        <v>2783</v>
      </c>
      <c r="D785" s="165">
        <v>101</v>
      </c>
      <c r="H785" s="150"/>
      <c r="J785" s="44"/>
      <c r="K785" s="44"/>
      <c r="L785" s="44"/>
      <c r="M785" s="44"/>
      <c r="N785" s="44"/>
      <c r="O785" s="44"/>
      <c r="P785" s="44"/>
      <c r="Q785" s="44"/>
      <c r="R785" s="44"/>
      <c r="S785" s="44"/>
      <c r="T785" s="45"/>
      <c r="U785" s="44"/>
      <c r="V785" s="44"/>
      <c r="W785" s="44"/>
      <c r="X785" s="44"/>
      <c r="Y785" s="44"/>
    </row>
    <row r="786" spans="2:25" s="92" customFormat="1">
      <c r="B786" s="153" t="s">
        <v>2782</v>
      </c>
      <c r="C786" s="159" t="s">
        <v>2784</v>
      </c>
      <c r="D786" s="165">
        <v>102</v>
      </c>
      <c r="H786" s="150"/>
      <c r="J786" s="44"/>
      <c r="K786" s="44"/>
      <c r="L786" s="44"/>
      <c r="M786" s="44"/>
      <c r="N786" s="44"/>
      <c r="O786" s="44"/>
      <c r="P786" s="44"/>
      <c r="Q786" s="44"/>
      <c r="R786" s="44"/>
      <c r="S786" s="44"/>
      <c r="T786" s="45"/>
      <c r="U786" s="44"/>
      <c r="V786" s="44"/>
      <c r="W786" s="44"/>
      <c r="X786" s="44"/>
      <c r="Y786" s="44"/>
    </row>
    <row r="787" spans="2:25" s="92" customFormat="1">
      <c r="B787" s="153"/>
      <c r="C787" s="159" t="s">
        <v>2785</v>
      </c>
      <c r="D787" s="165">
        <v>103</v>
      </c>
      <c r="H787" s="150"/>
      <c r="J787" s="44"/>
      <c r="K787" s="44"/>
      <c r="L787" s="44"/>
      <c r="M787" s="44"/>
      <c r="N787" s="44"/>
      <c r="O787" s="44"/>
      <c r="P787" s="44"/>
      <c r="Q787" s="44"/>
      <c r="R787" s="44"/>
      <c r="S787" s="44"/>
      <c r="T787" s="45"/>
      <c r="U787" s="44"/>
      <c r="V787" s="44"/>
      <c r="W787" s="44"/>
      <c r="X787" s="44"/>
      <c r="Y787" s="44"/>
    </row>
    <row r="788" spans="2:25" s="92" customFormat="1">
      <c r="B788" s="153"/>
      <c r="C788" s="159" t="s">
        <v>2786</v>
      </c>
      <c r="D788" s="165">
        <v>104</v>
      </c>
      <c r="H788" s="150"/>
      <c r="J788" s="44"/>
      <c r="K788" s="44"/>
      <c r="L788" s="44"/>
      <c r="M788" s="44"/>
      <c r="N788" s="44"/>
      <c r="O788" s="44"/>
      <c r="P788" s="44"/>
      <c r="Q788" s="44"/>
      <c r="R788" s="44"/>
      <c r="S788" s="44"/>
      <c r="T788" s="45"/>
      <c r="U788" s="44"/>
      <c r="V788" s="44"/>
      <c r="W788" s="44"/>
      <c r="X788" s="44"/>
      <c r="Y788" s="44"/>
    </row>
    <row r="789" spans="2:25" s="92" customFormat="1">
      <c r="B789" s="153"/>
      <c r="C789" s="159" t="s">
        <v>2787</v>
      </c>
      <c r="D789" s="165">
        <v>105</v>
      </c>
      <c r="H789" s="150"/>
      <c r="J789" s="44"/>
      <c r="K789" s="44"/>
      <c r="L789" s="44"/>
      <c r="M789" s="44"/>
      <c r="N789" s="44"/>
      <c r="O789" s="44"/>
      <c r="P789" s="44"/>
      <c r="Q789" s="44"/>
      <c r="R789" s="44"/>
      <c r="S789" s="44"/>
      <c r="T789" s="45"/>
      <c r="U789" s="44"/>
      <c r="V789" s="44"/>
      <c r="W789" s="44"/>
      <c r="X789" s="44"/>
      <c r="Y789" s="44"/>
    </row>
    <row r="790" spans="2:25" s="92" customFormat="1">
      <c r="B790" s="153"/>
      <c r="C790" s="159" t="s">
        <v>2788</v>
      </c>
      <c r="D790" s="165">
        <v>106</v>
      </c>
      <c r="H790" s="150"/>
      <c r="J790" s="44"/>
      <c r="K790" s="44"/>
      <c r="L790" s="44"/>
      <c r="M790" s="44"/>
      <c r="N790" s="44"/>
      <c r="O790" s="44"/>
      <c r="P790" s="44"/>
      <c r="Q790" s="44"/>
      <c r="R790" s="44"/>
      <c r="S790" s="44"/>
      <c r="T790" s="45"/>
      <c r="U790" s="44"/>
      <c r="V790" s="44"/>
      <c r="W790" s="44"/>
      <c r="X790" s="44"/>
      <c r="Y790" s="44"/>
    </row>
    <row r="791" spans="2:25" s="92" customFormat="1">
      <c r="B791" s="153"/>
      <c r="C791" s="159" t="s">
        <v>2789</v>
      </c>
      <c r="D791" s="165">
        <v>107</v>
      </c>
      <c r="H791" s="150"/>
      <c r="J791" s="44"/>
      <c r="K791" s="44"/>
      <c r="L791" s="44"/>
      <c r="M791" s="44"/>
      <c r="N791" s="44"/>
      <c r="O791" s="44"/>
      <c r="P791" s="44"/>
      <c r="Q791" s="44"/>
      <c r="R791" s="44"/>
      <c r="S791" s="44"/>
      <c r="T791" s="45"/>
      <c r="U791" s="44"/>
      <c r="V791" s="44"/>
      <c r="W791" s="44"/>
      <c r="X791" s="44"/>
      <c r="Y791" s="44"/>
    </row>
    <row r="792" spans="2:25" s="92" customFormat="1">
      <c r="B792" s="153"/>
      <c r="C792" s="159" t="s">
        <v>2790</v>
      </c>
      <c r="D792" s="165">
        <v>108</v>
      </c>
      <c r="H792" s="150"/>
      <c r="J792" s="44"/>
      <c r="K792" s="44"/>
      <c r="L792" s="44"/>
      <c r="M792" s="44"/>
      <c r="N792" s="44"/>
      <c r="O792" s="44"/>
      <c r="P792" s="44"/>
      <c r="Q792" s="44"/>
      <c r="R792" s="44"/>
      <c r="S792" s="44"/>
      <c r="T792" s="45"/>
      <c r="U792" s="44"/>
      <c r="V792" s="44"/>
      <c r="W792" s="44"/>
      <c r="X792" s="44"/>
      <c r="Y792" s="44"/>
    </row>
    <row r="793" spans="2:25" s="92" customFormat="1">
      <c r="B793" s="153"/>
      <c r="C793" s="159" t="s">
        <v>2792</v>
      </c>
      <c r="D793" s="165">
        <v>201</v>
      </c>
      <c r="H793" s="150"/>
      <c r="J793" s="44"/>
      <c r="K793" s="44"/>
      <c r="L793" s="44"/>
      <c r="M793" s="44"/>
      <c r="N793" s="44"/>
      <c r="O793" s="44"/>
      <c r="P793" s="44"/>
      <c r="Q793" s="44"/>
      <c r="R793" s="44"/>
      <c r="S793" s="44"/>
      <c r="T793" s="45"/>
      <c r="U793" s="44"/>
      <c r="V793" s="44"/>
      <c r="W793" s="44"/>
      <c r="X793" s="44"/>
      <c r="Y793" s="44"/>
    </row>
    <row r="794" spans="2:25" s="92" customFormat="1">
      <c r="B794" s="153" t="s">
        <v>2791</v>
      </c>
      <c r="C794" s="159" t="s">
        <v>2793</v>
      </c>
      <c r="D794" s="165">
        <v>202</v>
      </c>
      <c r="H794" s="150"/>
      <c r="J794" s="44"/>
      <c r="K794" s="44"/>
      <c r="L794" s="44"/>
      <c r="M794" s="44"/>
      <c r="N794" s="44"/>
      <c r="O794" s="44"/>
      <c r="P794" s="44"/>
      <c r="Q794" s="44"/>
      <c r="R794" s="44"/>
      <c r="S794" s="44"/>
      <c r="T794" s="45"/>
      <c r="U794" s="44"/>
      <c r="V794" s="44"/>
      <c r="W794" s="44"/>
      <c r="X794" s="44"/>
      <c r="Y794" s="44"/>
    </row>
    <row r="795" spans="2:25" s="92" customFormat="1">
      <c r="B795" s="153"/>
      <c r="C795" s="159" t="s">
        <v>2794</v>
      </c>
      <c r="D795" s="165">
        <v>203</v>
      </c>
      <c r="H795" s="150"/>
      <c r="J795" s="44"/>
      <c r="K795" s="44"/>
      <c r="L795" s="44"/>
      <c r="M795" s="44"/>
      <c r="N795" s="44"/>
      <c r="O795" s="44"/>
      <c r="P795" s="44"/>
      <c r="Q795" s="44"/>
      <c r="R795" s="44"/>
      <c r="S795" s="44"/>
      <c r="T795" s="45"/>
      <c r="U795" s="44"/>
      <c r="V795" s="44"/>
      <c r="W795" s="44"/>
      <c r="X795" s="44"/>
      <c r="Y795" s="44"/>
    </row>
    <row r="796" spans="2:25" s="92" customFormat="1">
      <c r="B796" s="153"/>
      <c r="C796" s="159" t="s">
        <v>2795</v>
      </c>
      <c r="D796" s="165">
        <v>204</v>
      </c>
      <c r="H796" s="150"/>
      <c r="J796" s="44"/>
      <c r="K796" s="44"/>
      <c r="L796" s="44"/>
      <c r="M796" s="44"/>
      <c r="N796" s="44"/>
      <c r="O796" s="44"/>
      <c r="P796" s="44"/>
      <c r="Q796" s="44"/>
      <c r="R796" s="44"/>
      <c r="S796" s="44"/>
      <c r="T796" s="45"/>
      <c r="U796" s="44"/>
      <c r="V796" s="44"/>
      <c r="W796" s="44"/>
      <c r="X796" s="44"/>
      <c r="Y796" s="44"/>
    </row>
    <row r="797" spans="2:25" s="92" customFormat="1">
      <c r="B797" s="153"/>
      <c r="C797" s="159" t="s">
        <v>2796</v>
      </c>
      <c r="D797" s="165">
        <v>205</v>
      </c>
      <c r="H797" s="150"/>
      <c r="J797" s="44"/>
      <c r="K797" s="44"/>
      <c r="L797" s="44"/>
      <c r="M797" s="44"/>
      <c r="N797" s="44"/>
      <c r="O797" s="44"/>
      <c r="P797" s="44"/>
      <c r="Q797" s="44"/>
      <c r="R797" s="44"/>
      <c r="S797" s="44"/>
      <c r="T797" s="45"/>
      <c r="U797" s="44"/>
      <c r="V797" s="44"/>
      <c r="W797" s="44"/>
      <c r="X797" s="44"/>
      <c r="Y797" s="44"/>
    </row>
    <row r="798" spans="2:25" s="92" customFormat="1">
      <c r="B798" s="153"/>
      <c r="C798" s="159" t="s">
        <v>2797</v>
      </c>
      <c r="D798" s="165">
        <v>206</v>
      </c>
      <c r="H798" s="150"/>
      <c r="J798" s="44"/>
      <c r="K798" s="44"/>
      <c r="L798" s="44"/>
      <c r="M798" s="44"/>
      <c r="N798" s="44"/>
      <c r="O798" s="44"/>
      <c r="P798" s="44"/>
      <c r="Q798" s="44"/>
      <c r="R798" s="44"/>
      <c r="S798" s="44"/>
      <c r="T798" s="45"/>
      <c r="U798" s="44"/>
      <c r="V798" s="44"/>
      <c r="W798" s="44"/>
      <c r="X798" s="44"/>
      <c r="Y798" s="44"/>
    </row>
    <row r="799" spans="2:25" s="92" customFormat="1" ht="15.75" thickBot="1">
      <c r="B799" s="153"/>
      <c r="C799" s="166" t="s">
        <v>2798</v>
      </c>
      <c r="D799" s="170">
        <v>207</v>
      </c>
      <c r="H799" s="150"/>
      <c r="J799" s="44"/>
      <c r="K799" s="44"/>
      <c r="L799" s="44"/>
      <c r="M799" s="44"/>
      <c r="N799" s="44"/>
      <c r="O799" s="44"/>
      <c r="P799" s="44"/>
      <c r="Q799" s="44"/>
      <c r="R799" s="44"/>
      <c r="S799" s="44"/>
      <c r="T799" s="45"/>
      <c r="U799" s="44"/>
      <c r="V799" s="44"/>
      <c r="W799" s="44"/>
      <c r="X799" s="44"/>
      <c r="Y799" s="44"/>
    </row>
    <row r="800" spans="2:25" s="92" customFormat="1" ht="15.75" thickBot="1">
      <c r="B800" s="157"/>
      <c r="H800" s="150"/>
      <c r="J800" s="44"/>
      <c r="K800" s="44"/>
      <c r="L800" s="44"/>
      <c r="M800" s="44"/>
      <c r="N800" s="44"/>
      <c r="O800" s="44"/>
      <c r="P800" s="44"/>
      <c r="Q800" s="44"/>
      <c r="R800" s="44"/>
      <c r="S800" s="44"/>
      <c r="T800" s="45"/>
      <c r="U800" s="44"/>
      <c r="V800" s="44"/>
      <c r="W800" s="44"/>
      <c r="X800" s="44"/>
      <c r="Y800" s="44"/>
    </row>
    <row r="801" spans="1:25" s="92" customFormat="1">
      <c r="H801" s="150"/>
      <c r="J801" s="44"/>
      <c r="K801" s="44"/>
      <c r="L801" s="44"/>
      <c r="M801" s="44"/>
      <c r="N801" s="44"/>
      <c r="O801" s="44"/>
      <c r="P801" s="44"/>
      <c r="Q801" s="44"/>
      <c r="R801" s="44"/>
      <c r="S801" s="44"/>
      <c r="T801" s="45"/>
      <c r="U801" s="44"/>
      <c r="V801" s="44"/>
      <c r="W801" s="44"/>
      <c r="X801" s="44"/>
      <c r="Y801" s="44"/>
    </row>
    <row r="802" spans="1:25">
      <c r="A802" s="92"/>
      <c r="B802" s="92"/>
      <c r="U802" s="44"/>
      <c r="V802" s="44"/>
      <c r="W802" s="44"/>
      <c r="X802" s="44"/>
    </row>
    <row r="803" spans="1:25">
      <c r="A803" s="92"/>
      <c r="B803" s="92"/>
      <c r="U803" s="44"/>
      <c r="V803" s="44"/>
      <c r="W803" s="44"/>
      <c r="X803" s="44"/>
    </row>
    <row r="804" spans="1:25">
      <c r="A804" s="92"/>
      <c r="B804" s="92"/>
      <c r="U804" s="44"/>
      <c r="V804" s="44"/>
      <c r="W804" s="44"/>
      <c r="X804" s="44"/>
    </row>
    <row r="805" spans="1:25">
      <c r="U805" s="44"/>
      <c r="V805" s="44"/>
      <c r="W805" s="44"/>
      <c r="X805" s="44"/>
    </row>
    <row r="806" spans="1:25">
      <c r="U806" s="44"/>
      <c r="V806" s="44"/>
      <c r="W806" s="44"/>
      <c r="X806" s="44"/>
    </row>
    <row r="807" spans="1:25">
      <c r="U807" s="44"/>
      <c r="V807" s="44"/>
      <c r="W807" s="44"/>
      <c r="X807" s="44"/>
    </row>
    <row r="808" spans="1:25">
      <c r="U808" s="44"/>
      <c r="V808" s="44"/>
      <c r="W808" s="44"/>
      <c r="X808" s="44"/>
    </row>
    <row r="809" spans="1:25">
      <c r="U809" s="44"/>
      <c r="V809" s="44"/>
      <c r="W809" s="44"/>
      <c r="X809" s="44"/>
    </row>
    <row r="810" spans="1:25">
      <c r="U810" s="44"/>
      <c r="V810" s="44"/>
      <c r="W810" s="44"/>
      <c r="X810" s="44"/>
    </row>
    <row r="811" spans="1:25">
      <c r="U811" s="44"/>
      <c r="V811" s="44"/>
      <c r="W811" s="44"/>
      <c r="X811" s="44"/>
    </row>
  </sheetData>
  <sheetProtection algorithmName="SHA-512" hashValue="jf1mHROVfGWWUCtifsUSDOR7sT803Tu/Vx7QihvtcrWhqQXg6Oz7uCdmgCZLwd98GdMbjDBuioO8xzwaU8tiFw==" saltValue="dkCq4GiaD1WW52oJ7AE/fQ==" spinCount="100000" sheet="1" objects="1" scenarios="1"/>
  <sortState ref="L52:L88">
    <sortCondition ref="L52"/>
  </sortState>
  <mergeCells count="100">
    <mergeCell ref="I3:J4"/>
    <mergeCell ref="L3:L6"/>
    <mergeCell ref="N3:O4"/>
    <mergeCell ref="Q3:Q6"/>
    <mergeCell ref="S3:S6"/>
    <mergeCell ref="I5:I6"/>
    <mergeCell ref="J5:J6"/>
    <mergeCell ref="N5:N6"/>
    <mergeCell ref="O5:O6"/>
    <mergeCell ref="A9:B9"/>
    <mergeCell ref="D9:D15"/>
    <mergeCell ref="E9:E10"/>
    <mergeCell ref="E11:E15"/>
    <mergeCell ref="D16:D24"/>
    <mergeCell ref="E16:E19"/>
    <mergeCell ref="E20:E22"/>
    <mergeCell ref="E23:E24"/>
    <mergeCell ref="A2:B2"/>
    <mergeCell ref="A3:B3"/>
    <mergeCell ref="D5:D8"/>
    <mergeCell ref="E5:E6"/>
    <mergeCell ref="E7:E8"/>
    <mergeCell ref="A8:B8"/>
    <mergeCell ref="D34:D48"/>
    <mergeCell ref="E34:E39"/>
    <mergeCell ref="E40:E43"/>
    <mergeCell ref="A44:B44"/>
    <mergeCell ref="A45:B45"/>
    <mergeCell ref="E44:E48"/>
    <mergeCell ref="D25:D33"/>
    <mergeCell ref="E25:E27"/>
    <mergeCell ref="A26:B26"/>
    <mergeCell ref="A27:B27"/>
    <mergeCell ref="E28:E29"/>
    <mergeCell ref="E30:E33"/>
    <mergeCell ref="E49:E55"/>
    <mergeCell ref="D49:D86"/>
    <mergeCell ref="E57:E60"/>
    <mergeCell ref="E61:E65"/>
    <mergeCell ref="E66:E70"/>
    <mergeCell ref="E71:E76"/>
    <mergeCell ref="E77:E82"/>
    <mergeCell ref="E83:E86"/>
    <mergeCell ref="A130:B130"/>
    <mergeCell ref="E110:E119"/>
    <mergeCell ref="A131:B131"/>
    <mergeCell ref="A146:B146"/>
    <mergeCell ref="A147:B147"/>
    <mergeCell ref="D120:D149"/>
    <mergeCell ref="E120:E129"/>
    <mergeCell ref="D87:D119"/>
    <mergeCell ref="E87:E103"/>
    <mergeCell ref="A110:B110"/>
    <mergeCell ref="A111:B111"/>
    <mergeCell ref="E104:E109"/>
    <mergeCell ref="E130:E132"/>
    <mergeCell ref="E133:E141"/>
    <mergeCell ref="E142:E149"/>
    <mergeCell ref="A152:B152"/>
    <mergeCell ref="A153:B153"/>
    <mergeCell ref="E267:E273"/>
    <mergeCell ref="E274:E277"/>
    <mergeCell ref="E236:E243"/>
    <mergeCell ref="E244:E247"/>
    <mergeCell ref="A159:B159"/>
    <mergeCell ref="A160:B160"/>
    <mergeCell ref="A200:A202"/>
    <mergeCell ref="C199:C201"/>
    <mergeCell ref="E225:E235"/>
    <mergeCell ref="D236:D247"/>
    <mergeCell ref="D299:D350"/>
    <mergeCell ref="E299:E330"/>
    <mergeCell ref="E331:E333"/>
    <mergeCell ref="E334:E336"/>
    <mergeCell ref="E337:E340"/>
    <mergeCell ref="E341:E345"/>
    <mergeCell ref="E346:E350"/>
    <mergeCell ref="E297:E298"/>
    <mergeCell ref="E278:E279"/>
    <mergeCell ref="E280:E282"/>
    <mergeCell ref="E283:E285"/>
    <mergeCell ref="D248:D277"/>
    <mergeCell ref="E248:E256"/>
    <mergeCell ref="E257:E266"/>
    <mergeCell ref="D351:F351"/>
    <mergeCell ref="D150:D170"/>
    <mergeCell ref="E150:E158"/>
    <mergeCell ref="E159:E165"/>
    <mergeCell ref="E166:E170"/>
    <mergeCell ref="D171:D203"/>
    <mergeCell ref="E171:E182"/>
    <mergeCell ref="E183:E189"/>
    <mergeCell ref="E190:E203"/>
    <mergeCell ref="E286:E287"/>
    <mergeCell ref="D288:D298"/>
    <mergeCell ref="E292:E293"/>
    <mergeCell ref="E294:E296"/>
    <mergeCell ref="D278:D287"/>
    <mergeCell ref="D204:D235"/>
    <mergeCell ref="E204:E2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48</vt:i4>
      </vt:variant>
    </vt:vector>
  </HeadingPairs>
  <TitlesOfParts>
    <vt:vector size="51" baseType="lpstr">
      <vt:lpstr>C</vt:lpstr>
      <vt:lpstr>BD Servicios</vt:lpstr>
      <vt:lpstr>Conversión_C</vt:lpstr>
      <vt:lpstr>Codigo</vt:lpstr>
      <vt:lpstr>FECHA_INICIO</vt:lpstr>
      <vt:lpstr>FECHA_TERMINO</vt:lpstr>
      <vt:lpstr>'C'!Print_Area</vt:lpstr>
      <vt:lpstr>REM_072101</vt:lpstr>
      <vt:lpstr>REM_10_60_70_EUS</vt:lpstr>
      <vt:lpstr>REM_11_12_PERSONAL_MEDICO_18834</vt:lpstr>
      <vt:lpstr>REM_170201_170202</vt:lpstr>
      <vt:lpstr>REM_20_Fiscalizadores</vt:lpstr>
      <vt:lpstr>REM_240201</vt:lpstr>
      <vt:lpstr>REM_30_JUDICIAL</vt:lpstr>
      <vt:lpstr>REM_40_CONGRESO</vt:lpstr>
      <vt:lpstr>REM_61_BC</vt:lpstr>
      <vt:lpstr>REM_61_ESCALA_A_Personal_Medico_TIPOB</vt:lpstr>
      <vt:lpstr>REM_80_Codigo_del_Trabajo</vt:lpstr>
      <vt:lpstr>REM_80_Serviu</vt:lpstr>
      <vt:lpstr>REM_Codigo_Especiales</vt:lpstr>
      <vt:lpstr>Serviu_Codigo</vt:lpstr>
      <vt:lpstr>Tabla_01_Sexo</vt:lpstr>
      <vt:lpstr>Tabla_02_Inst.Previsional</vt:lpstr>
      <vt:lpstr>Tabla_03_Inst.Salud</vt:lpstr>
      <vt:lpstr>Tabla_04_Sist.Rem</vt:lpstr>
      <vt:lpstr>Tabla_05_Region</vt:lpstr>
      <vt:lpstr>Tabla_06_10_40_60_70_EUS</vt:lpstr>
      <vt:lpstr>Tabla_06_11_12_15076_19664</vt:lpstr>
      <vt:lpstr>Tabla_06_20_Fiscalizadores</vt:lpstr>
      <vt:lpstr>Tabla_06_30_Poder_Judicial</vt:lpstr>
      <vt:lpstr>Tabla_06_50_Ministerio_Publico</vt:lpstr>
      <vt:lpstr>Tabla_06_80_Codigo_del_Trabajo</vt:lpstr>
      <vt:lpstr>Tabla_06_DFL29_61_Experimentales</vt:lpstr>
      <vt:lpstr>Tabla_06_Personal_Fuera_de_Dotacion</vt:lpstr>
      <vt:lpstr>Tabla_07_Dotacion</vt:lpstr>
      <vt:lpstr>Tabla_07_Fuera_Dotacion</vt:lpstr>
      <vt:lpstr>Tabla_09_S_N</vt:lpstr>
      <vt:lpstr>Tabla_11_Nivel_Ley_Medica</vt:lpstr>
      <vt:lpstr>Tabla_12_Fallecimiento</vt:lpstr>
      <vt:lpstr>Tabla_12_Jubilacion</vt:lpstr>
      <vt:lpstr>Tabla_12_Regularizacion_Honorarios</vt:lpstr>
      <vt:lpstr>Tabla_12_Renuncia_No_Voluntaria</vt:lpstr>
      <vt:lpstr>Tabla_12_Renuncia_Voluntaria</vt:lpstr>
      <vt:lpstr>Tabla_12_Termino_Plazo_Contratacion</vt:lpstr>
      <vt:lpstr>Tabla_13_Imputacion_Presupuestaria</vt:lpstr>
      <vt:lpstr>Tabla_23_EDU</vt:lpstr>
      <vt:lpstr>TABLA_26_OTROS_EDU</vt:lpstr>
      <vt:lpstr>Tabla_29_PAIS</vt:lpstr>
      <vt:lpstr>Tabla_30_TITULO</vt:lpstr>
      <vt:lpstr>TABLA_31_ESPECIALIDAD</vt:lpstr>
      <vt:lpstr>TABLA_32_UNIDAD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Estadisticas Dipres</dc:creator>
  <cp:lastModifiedBy>Cristian</cp:lastModifiedBy>
  <cp:lastPrinted>2018-03-12T12:40:33Z</cp:lastPrinted>
  <dcterms:created xsi:type="dcterms:W3CDTF">2011-10-26T19:45:07Z</dcterms:created>
  <dcterms:modified xsi:type="dcterms:W3CDTF">2018-09-21T15:05:36Z</dcterms:modified>
</cp:coreProperties>
</file>